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Modified Sharpe Ratio" sheetId="2" r:id="rId2"/>
  </sheets>
  <calcPr calcId="162913"/>
</workbook>
</file>

<file path=xl/calcChain.xml><?xml version="1.0" encoding="utf-8"?>
<calcChain xmlns="http://schemas.openxmlformats.org/spreadsheetml/2006/main">
  <c r="B34" i="2" l="1"/>
  <c r="B33" i="2"/>
  <c r="B31" i="2"/>
  <c r="B30" i="2"/>
  <c r="B29" i="2"/>
  <c r="B3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B25" i="2" s="1"/>
  <c r="C20" i="2"/>
  <c r="C21" i="2"/>
  <c r="C22" i="2"/>
  <c r="C23" i="2"/>
  <c r="B26" i="2" l="1"/>
</calcChain>
</file>

<file path=xl/sharedStrings.xml><?xml version="1.0" encoding="utf-8"?>
<sst xmlns="http://schemas.openxmlformats.org/spreadsheetml/2006/main" count="20" uniqueCount="18">
  <si>
    <t>Date</t>
  </si>
  <si>
    <t>Open</t>
  </si>
  <si>
    <t>High</t>
  </si>
  <si>
    <t>Low</t>
  </si>
  <si>
    <t>Close</t>
  </si>
  <si>
    <t>Adj Close</t>
  </si>
  <si>
    <t>Volume</t>
  </si>
  <si>
    <t>Average Monlthly Return</t>
  </si>
  <si>
    <t>Standard Deviation</t>
  </si>
  <si>
    <t>Risk-Free</t>
  </si>
  <si>
    <t>Monthly Returns</t>
  </si>
  <si>
    <t>Modified Sharpe Ratio</t>
  </si>
  <si>
    <t>Confidence Level</t>
  </si>
  <si>
    <t>Quantile</t>
  </si>
  <si>
    <t>Skew</t>
  </si>
  <si>
    <t>Kurtosis</t>
  </si>
  <si>
    <t>Zcf</t>
  </si>
  <si>
    <t>Modified Value at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</si>
</sst>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10" fontId="0" fillId="0" borderId="10" xfId="0" applyNumberFormat="1" applyBorder="1"/>
    <xf numFmtId="0" fontId="0" fillId="0" borderId="0" xfId="0" applyBorder="1"/>
    <xf numFmtId="164" fontId="0" fillId="0" borderId="0" xfId="1" applyNumberFormat="1" applyFont="1" applyBorder="1"/>
    <xf numFmtId="14" fontId="16" fillId="0" borderId="11" xfId="0" applyNumberFormat="1" applyFont="1" applyBorder="1"/>
    <xf numFmtId="0" fontId="16" fillId="33" borderId="11" xfId="0" applyFont="1" applyFill="1" applyBorder="1"/>
    <xf numFmtId="0" fontId="16" fillId="0" borderId="0" xfId="0" applyFont="1"/>
    <xf numFmtId="0" fontId="0" fillId="0" borderId="0" xfId="0" applyFont="1" applyFill="1" applyBorder="1"/>
    <xf numFmtId="165" fontId="0" fillId="0" borderId="0" xfId="0" applyNumberFormat="1" applyFill="1" applyBorder="1"/>
    <xf numFmtId="165" fontId="0" fillId="0" borderId="0" xfId="1" applyNumberFormat="1" applyFont="1" applyFill="1" applyBorder="1"/>
    <xf numFmtId="165" fontId="0" fillId="0" borderId="0" xfId="0" applyNumberFormat="1" applyBorder="1"/>
    <xf numFmtId="0" fontId="0" fillId="0" borderId="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114300</xdr:rowOff>
    </xdr:to>
    <xdr:sp macro="" textlink="">
      <xdr:nvSpPr>
        <xdr:cNvPr id="1025" name="AutoShape 1" descr="Individual Investor Perceptions, Behavior, and Performance During the  Financial Crisis"/>
        <xdr:cNvSpPr>
          <a:spLocks noChangeAspect="1" noChangeArrowheads="1"/>
        </xdr:cNvSpPr>
      </xdr:nvSpPr>
      <xdr:spPr bwMode="auto">
        <a:xfrm>
          <a:off x="62960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114300</xdr:rowOff>
    </xdr:to>
    <xdr:sp macro="" textlink="">
      <xdr:nvSpPr>
        <xdr:cNvPr id="1026" name="AutoShape 2" descr="Individual Investor Perceptions, Behavior, and Performance During the  Financial Crisis"/>
        <xdr:cNvSpPr>
          <a:spLocks noChangeAspect="1" noChangeArrowheads="1"/>
        </xdr:cNvSpPr>
      </xdr:nvSpPr>
      <xdr:spPr bwMode="auto">
        <a:xfrm>
          <a:off x="62960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27" name="AutoShape 3" descr="Individual Investor Perceptions, Behavior, and Performance During the  Financial Crisis"/>
        <xdr:cNvSpPr>
          <a:spLocks noChangeAspect="1" noChangeArrowheads="1"/>
        </xdr:cNvSpPr>
      </xdr:nvSpPr>
      <xdr:spPr bwMode="auto">
        <a:xfrm>
          <a:off x="56864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600075</xdr:colOff>
      <xdr:row>7</xdr:row>
      <xdr:rowOff>47625</xdr:rowOff>
    </xdr:from>
    <xdr:to>
      <xdr:col>12</xdr:col>
      <xdr:colOff>390018</xdr:colOff>
      <xdr:row>11</xdr:row>
      <xdr:rowOff>95149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1381125"/>
          <a:ext cx="4057143" cy="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6"/>
  <sheetViews>
    <sheetView tabSelected="1" workbookViewId="0">
      <selection activeCell="I24" sqref="I24"/>
    </sheetView>
  </sheetViews>
  <sheetFormatPr defaultRowHeight="15" x14ac:dyDescent="0.25"/>
  <cols>
    <col min="1" max="1" width="23.5703125" bestFit="1" customWidth="1"/>
    <col min="3" max="3" width="16" bestFit="1" customWidth="1"/>
  </cols>
  <sheetData>
    <row r="1" spans="1:3" x14ac:dyDescent="0.25">
      <c r="A1" s="9" t="s">
        <v>0</v>
      </c>
      <c r="B1" s="9" t="s">
        <v>5</v>
      </c>
      <c r="C1" s="9" t="s">
        <v>10</v>
      </c>
    </row>
    <row r="2" spans="1:3" x14ac:dyDescent="0.25">
      <c r="A2" s="1">
        <v>44287</v>
      </c>
      <c r="B2">
        <v>74.550003000000004</v>
      </c>
      <c r="C2" s="2"/>
    </row>
    <row r="3" spans="1:3" x14ac:dyDescent="0.25">
      <c r="A3" s="1">
        <v>44317</v>
      </c>
      <c r="B3">
        <v>93.769997000000004</v>
      </c>
      <c r="C3" s="2">
        <f t="shared" ref="C3:C23" si="0">(B3-B2)/B3</f>
        <v>0.2049695490552271</v>
      </c>
    </row>
    <row r="4" spans="1:3" x14ac:dyDescent="0.25">
      <c r="A4" s="1">
        <v>44348</v>
      </c>
      <c r="B4">
        <v>89.980002999999996</v>
      </c>
      <c r="C4" s="2">
        <f t="shared" si="0"/>
        <v>-4.2120403130015534E-2</v>
      </c>
    </row>
    <row r="5" spans="1:3" x14ac:dyDescent="0.25">
      <c r="A5" s="1">
        <v>44378</v>
      </c>
      <c r="B5">
        <v>76.980002999999996</v>
      </c>
      <c r="C5" s="2">
        <f t="shared" si="0"/>
        <v>-0.1688750258947119</v>
      </c>
    </row>
    <row r="6" spans="1:3" x14ac:dyDescent="0.25">
      <c r="A6" s="1">
        <v>44409</v>
      </c>
      <c r="B6">
        <v>82.050003000000004</v>
      </c>
      <c r="C6" s="2">
        <f t="shared" si="0"/>
        <v>6.1791588234311301E-2</v>
      </c>
    </row>
    <row r="7" spans="1:3" x14ac:dyDescent="0.25">
      <c r="A7" s="1">
        <v>44440</v>
      </c>
      <c r="B7">
        <v>75.550003000000004</v>
      </c>
      <c r="C7" s="2">
        <f t="shared" si="0"/>
        <v>-8.6035734505530065E-2</v>
      </c>
    </row>
    <row r="8" spans="1:3" x14ac:dyDescent="0.25">
      <c r="A8" s="1">
        <v>44470</v>
      </c>
      <c r="B8">
        <v>84.019997000000004</v>
      </c>
      <c r="C8" s="2">
        <f t="shared" si="0"/>
        <v>0.10080926329954522</v>
      </c>
    </row>
    <row r="9" spans="1:3" x14ac:dyDescent="0.25">
      <c r="A9" s="1">
        <v>44501</v>
      </c>
      <c r="B9">
        <v>126.099998</v>
      </c>
      <c r="C9" s="2">
        <f t="shared" si="0"/>
        <v>0.33370342321496305</v>
      </c>
    </row>
    <row r="10" spans="1:3" x14ac:dyDescent="0.25">
      <c r="A10" s="1">
        <v>44531</v>
      </c>
      <c r="B10">
        <v>103.160004</v>
      </c>
      <c r="C10" s="2">
        <f t="shared" si="0"/>
        <v>-0.22237294601113042</v>
      </c>
    </row>
    <row r="11" spans="1:3" x14ac:dyDescent="0.25">
      <c r="A11" s="1">
        <v>44562</v>
      </c>
      <c r="B11">
        <v>65.860000999999997</v>
      </c>
      <c r="C11" s="2">
        <f t="shared" si="0"/>
        <v>-0.56635290667547977</v>
      </c>
    </row>
    <row r="12" spans="1:3" x14ac:dyDescent="0.25">
      <c r="A12" s="1">
        <v>44593</v>
      </c>
      <c r="B12">
        <v>51.57</v>
      </c>
      <c r="C12" s="2">
        <f t="shared" si="0"/>
        <v>-0.27709910800853205</v>
      </c>
    </row>
    <row r="13" spans="1:3" x14ac:dyDescent="0.25">
      <c r="A13" s="1">
        <v>44621</v>
      </c>
      <c r="B13">
        <v>46.240001999999997</v>
      </c>
      <c r="C13" s="2">
        <f t="shared" si="0"/>
        <v>-0.11526811785172508</v>
      </c>
    </row>
    <row r="14" spans="1:3" x14ac:dyDescent="0.25">
      <c r="A14" s="1">
        <v>44652</v>
      </c>
      <c r="B14">
        <v>30.65</v>
      </c>
      <c r="C14" s="2">
        <f t="shared" si="0"/>
        <v>-0.50864606851549754</v>
      </c>
    </row>
    <row r="15" spans="1:3" x14ac:dyDescent="0.25">
      <c r="A15" s="1">
        <v>44682</v>
      </c>
      <c r="B15">
        <v>29.940000999999999</v>
      </c>
      <c r="C15" s="2">
        <f t="shared" si="0"/>
        <v>-2.3714060664193026E-2</v>
      </c>
    </row>
    <row r="16" spans="1:3" x14ac:dyDescent="0.25">
      <c r="A16" s="1">
        <v>44713</v>
      </c>
      <c r="B16">
        <v>32.860000999999997</v>
      </c>
      <c r="C16" s="2">
        <f t="shared" si="0"/>
        <v>8.8861835396779151E-2</v>
      </c>
    </row>
    <row r="17" spans="1:3" x14ac:dyDescent="0.25">
      <c r="A17" s="1">
        <v>44743</v>
      </c>
      <c r="B17">
        <v>42.93</v>
      </c>
      <c r="C17" s="2">
        <f t="shared" si="0"/>
        <v>0.23456787794083397</v>
      </c>
    </row>
    <row r="18" spans="1:3" x14ac:dyDescent="0.25">
      <c r="A18" s="1">
        <v>44774</v>
      </c>
      <c r="B18">
        <v>39.110000999999997</v>
      </c>
      <c r="C18" s="2">
        <f t="shared" si="0"/>
        <v>-9.7673201286801375E-2</v>
      </c>
    </row>
    <row r="19" spans="1:3" x14ac:dyDescent="0.25">
      <c r="A19" s="1">
        <v>44805</v>
      </c>
      <c r="B19">
        <v>35.840000000000003</v>
      </c>
      <c r="C19" s="2">
        <f t="shared" si="0"/>
        <v>-9.1238867187499809E-2</v>
      </c>
    </row>
    <row r="20" spans="1:3" x14ac:dyDescent="0.25">
      <c r="A20" s="1">
        <v>44835</v>
      </c>
      <c r="B20">
        <v>44.740001999999997</v>
      </c>
      <c r="C20" s="2">
        <f t="shared" si="0"/>
        <v>0.19892717036534763</v>
      </c>
    </row>
    <row r="21" spans="1:3" x14ac:dyDescent="0.25">
      <c r="A21" s="1">
        <v>44866</v>
      </c>
      <c r="B21">
        <v>31.77</v>
      </c>
      <c r="C21" s="2">
        <f t="shared" si="0"/>
        <v>-0.408246836638338</v>
      </c>
    </row>
    <row r="22" spans="1:3" x14ac:dyDescent="0.25">
      <c r="A22" s="1">
        <v>44896</v>
      </c>
      <c r="B22">
        <v>28.459999</v>
      </c>
      <c r="C22" s="2">
        <f t="shared" si="0"/>
        <v>-0.11630362320111114</v>
      </c>
    </row>
    <row r="23" spans="1:3" x14ac:dyDescent="0.25">
      <c r="A23" s="1">
        <v>44927</v>
      </c>
      <c r="B23">
        <v>33.409999999999997</v>
      </c>
      <c r="C23" s="2">
        <f t="shared" si="0"/>
        <v>0.14815926369350485</v>
      </c>
    </row>
    <row r="24" spans="1:3" x14ac:dyDescent="0.25">
      <c r="A24" s="1"/>
      <c r="C24" s="2"/>
    </row>
    <row r="25" spans="1:3" x14ac:dyDescent="0.25">
      <c r="A25" s="3" t="s">
        <v>7</v>
      </c>
      <c r="B25" s="4">
        <f>AVERAGE(C3:C23)</f>
        <v>-6.4388425160478727E-2</v>
      </c>
      <c r="C25" s="2"/>
    </row>
    <row r="26" spans="1:3" x14ac:dyDescent="0.25">
      <c r="A26" s="5" t="s">
        <v>8</v>
      </c>
      <c r="B26" s="5">
        <f>_xlfn.STDEV.P(C3:C23)</f>
        <v>0.23503196027579118</v>
      </c>
      <c r="C26" s="2"/>
    </row>
    <row r="27" spans="1:3" x14ac:dyDescent="0.25">
      <c r="A27" s="5" t="s">
        <v>9</v>
      </c>
      <c r="B27" s="6">
        <v>1E-4</v>
      </c>
      <c r="C27" s="2"/>
    </row>
    <row r="28" spans="1:3" x14ac:dyDescent="0.25">
      <c r="A28" s="10" t="s">
        <v>12</v>
      </c>
      <c r="B28" s="11">
        <v>0.01</v>
      </c>
      <c r="C28" s="2"/>
    </row>
    <row r="29" spans="1:3" x14ac:dyDescent="0.25">
      <c r="A29" s="10" t="s">
        <v>13</v>
      </c>
      <c r="B29" s="11">
        <f>NORMSINV(B28)</f>
        <v>-2.3263478740408408</v>
      </c>
      <c r="C29" s="2"/>
    </row>
    <row r="30" spans="1:3" x14ac:dyDescent="0.25">
      <c r="A30" s="10" t="s">
        <v>14</v>
      </c>
      <c r="B30" s="12">
        <f>SKEW(C3:C23)</f>
        <v>-0.48446423202411881</v>
      </c>
      <c r="C30" s="2"/>
    </row>
    <row r="31" spans="1:3" x14ac:dyDescent="0.25">
      <c r="A31" s="10" t="s">
        <v>15</v>
      </c>
      <c r="B31" s="11">
        <f>KURT(C3:C23)</f>
        <v>-0.17609339403693358</v>
      </c>
      <c r="C31" s="2"/>
    </row>
    <row r="32" spans="1:3" x14ac:dyDescent="0.25">
      <c r="A32" s="10" t="s">
        <v>16</v>
      </c>
      <c r="B32" s="13">
        <f>B29+(B29^2-1)*B30/6 + (B29^3 - 3*B29)*B31/24-(2*B29^3 -5*B29)*B30^2/36</f>
        <v>-2.5530850006184265</v>
      </c>
      <c r="C32" s="2"/>
    </row>
    <row r="33" spans="1:3" x14ac:dyDescent="0.25">
      <c r="A33" s="14" t="s">
        <v>17</v>
      </c>
      <c r="B33" s="13">
        <f>B25+B26*B32</f>
        <v>-0.66444499760654707</v>
      </c>
      <c r="C33" s="2"/>
    </row>
    <row r="34" spans="1:3" x14ac:dyDescent="0.25">
      <c r="A34" s="7" t="s">
        <v>11</v>
      </c>
      <c r="B34" s="8">
        <f>(B25-B27)/-B33</f>
        <v>-9.7056077467326696E-2</v>
      </c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  <c r="C264" s="2"/>
    </row>
    <row r="265" spans="1:3" x14ac:dyDescent="0.25">
      <c r="A265" s="1"/>
      <c r="C265" s="2"/>
    </row>
    <row r="266" spans="1:3" x14ac:dyDescent="0.25">
      <c r="A266" s="1"/>
      <c r="C266" s="2"/>
    </row>
    <row r="267" spans="1:3" x14ac:dyDescent="0.25">
      <c r="A267" s="1"/>
      <c r="C267" s="2"/>
    </row>
    <row r="268" spans="1:3" x14ac:dyDescent="0.25">
      <c r="A268" s="1"/>
      <c r="C268" s="2"/>
    </row>
    <row r="269" spans="1:3" x14ac:dyDescent="0.25">
      <c r="A269" s="1"/>
      <c r="C269" s="2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Modified Sharpe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2023-01-25T15:05:41Z</dcterms:modified>
</cp:coreProperties>
</file>