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olivi\Desktop\PastaNuvem\D' PAULA CONTABILIDADE\CONTROLE FINANCEIRO\"/>
    </mc:Choice>
  </mc:AlternateContent>
  <xr:revisionPtr revIDLastSave="0" documentId="13_ncr:1_{00173B16-F498-4E86-9895-75842C03FB05}" xr6:coauthVersionLast="45" xr6:coauthVersionMax="45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CLIENTES-HONORARIOS" sheetId="1" r:id="rId1"/>
    <sheet name="RECEITA CLIENTES SIMPLES NACION" sheetId="2" r:id="rId2"/>
    <sheet name="TRANSFERENCIAS" sheetId="3" r:id="rId3"/>
    <sheet name="DESPESAS" sheetId="5" r:id="rId4"/>
    <sheet name="RECEITAS" sheetId="4" r:id="rId5"/>
    <sheet name="CLIENTES" sheetId="6" r:id="rId6"/>
    <sheet name="TIPOS" sheetId="9" r:id="rId7"/>
    <sheet name="Planilha5" sheetId="11" r:id="rId8"/>
    <sheet name="SERVIÇOS" sheetId="8" r:id="rId9"/>
  </sheets>
  <definedNames>
    <definedName name="AnoRef">'CLIENTES-HONORARIOS'!$O$1</definedName>
    <definedName name="AR">CLIENTES!$A:$A</definedName>
    <definedName name="_xlnm.Print_Area" localSheetId="0">'CLIENTES-HONORARIOS'!$A$1:$AA$75</definedName>
    <definedName name="_xlnm.Print_Area" localSheetId="3">DESPESAS!$A$1:$H$664</definedName>
    <definedName name="_xlnm.Print_Area" localSheetId="2">TRANSFERENCIAS!$A$1:$G$43</definedName>
    <definedName name="CADASTROCLIENTES">#REF!</definedName>
    <definedName name="CLIENTE2">Tabela7[[#All],[CLIENTE2]]</definedName>
    <definedName name="CLIENTES">CLIENTES!$A$493:$A$697</definedName>
    <definedName name="ReceitaCliente">Tabela1[Coluna1]</definedName>
    <definedName name="ReceitaRef">Tabela1[[REF ]]</definedName>
    <definedName name="ReceitaReferente">Tabela1[REFERENTE]</definedName>
    <definedName name="ReceitaValor">Tabela1[VALOR]</definedName>
    <definedName name="REFERENTEDESPESA">DESPESAS!$E$7:$E$1048576</definedName>
    <definedName name="SAIDAPARA">DESPESAS!$F$7:$F$1048576</definedName>
    <definedName name="TIPODESPESA">DESPESAS!$D$7:$D$1048576</definedName>
  </definedNames>
  <calcPr calcId="191029"/>
</workbook>
</file>

<file path=xl/calcChain.xml><?xml version="1.0" encoding="utf-8"?>
<calcChain xmlns="http://schemas.openxmlformats.org/spreadsheetml/2006/main">
  <c r="M23" i="1" l="1"/>
  <c r="I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3" i="1"/>
  <c r="H3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N3" i="1"/>
  <c r="N4" i="1"/>
  <c r="N5" i="1"/>
  <c r="N8" i="1"/>
  <c r="N10" i="1"/>
  <c r="N11" i="1"/>
  <c r="N12" i="1"/>
  <c r="N13" i="1"/>
  <c r="N15" i="1"/>
  <c r="N18" i="1"/>
  <c r="N20" i="1"/>
  <c r="N22" i="1"/>
  <c r="N24" i="1"/>
  <c r="N25" i="1"/>
  <c r="N26" i="1"/>
  <c r="N27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W3" i="1"/>
  <c r="W4" i="1"/>
  <c r="W5" i="1"/>
  <c r="W6" i="1"/>
  <c r="W7" i="1"/>
  <c r="W8" i="1"/>
  <c r="W9" i="1"/>
  <c r="W10" i="1"/>
  <c r="W11" i="1"/>
  <c r="W12" i="1"/>
  <c r="W13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V3" i="1"/>
  <c r="V4" i="1"/>
  <c r="V5" i="1"/>
  <c r="V6" i="1"/>
  <c r="V7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U3" i="1"/>
  <c r="U4" i="1"/>
  <c r="U5" i="1"/>
  <c r="U6" i="1"/>
  <c r="U8" i="1"/>
  <c r="U9" i="1"/>
  <c r="U10" i="1"/>
  <c r="U11" i="1"/>
  <c r="U12" i="1"/>
  <c r="U13" i="1"/>
  <c r="U15" i="1"/>
  <c r="U16" i="1"/>
  <c r="U18" i="1"/>
  <c r="U19" i="1"/>
  <c r="U20" i="1"/>
  <c r="U21" i="1"/>
  <c r="U22" i="1"/>
  <c r="U23" i="1"/>
  <c r="U24" i="1"/>
  <c r="U25" i="1"/>
  <c r="U26" i="1"/>
  <c r="U27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T3" i="1"/>
  <c r="T4" i="1"/>
  <c r="T5" i="1"/>
  <c r="T8" i="1"/>
  <c r="T9" i="1"/>
  <c r="T10" i="1"/>
  <c r="T11" i="1"/>
  <c r="T12" i="1"/>
  <c r="T13" i="1"/>
  <c r="T15" i="1"/>
  <c r="T18" i="1"/>
  <c r="T19" i="1"/>
  <c r="T20" i="1"/>
  <c r="T21" i="1"/>
  <c r="T22" i="1"/>
  <c r="T23" i="1"/>
  <c r="T24" i="1"/>
  <c r="T25" i="1"/>
  <c r="T26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S3" i="1"/>
  <c r="S4" i="1"/>
  <c r="S5" i="1"/>
  <c r="S8" i="1"/>
  <c r="S10" i="1"/>
  <c r="S11" i="1"/>
  <c r="S12" i="1"/>
  <c r="S13" i="1"/>
  <c r="S15" i="1"/>
  <c r="S16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R3" i="1"/>
  <c r="R4" i="1"/>
  <c r="R5" i="1"/>
  <c r="R8" i="1"/>
  <c r="R10" i="1"/>
  <c r="R11" i="1"/>
  <c r="R12" i="1"/>
  <c r="R13" i="1"/>
  <c r="R15" i="1"/>
  <c r="R16" i="1"/>
  <c r="R18" i="1"/>
  <c r="R19" i="1"/>
  <c r="R20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Q3" i="1"/>
  <c r="Q4" i="1"/>
  <c r="Q5" i="1"/>
  <c r="Q8" i="1"/>
  <c r="Q9" i="1"/>
  <c r="Q10" i="1"/>
  <c r="Q11" i="1"/>
  <c r="Q12" i="1"/>
  <c r="Q13" i="1"/>
  <c r="Q15" i="1"/>
  <c r="Q16" i="1"/>
  <c r="Q18" i="1"/>
  <c r="Q20" i="1"/>
  <c r="Q21" i="1"/>
  <c r="Q22" i="1"/>
  <c r="Q24" i="1"/>
  <c r="Q25" i="1"/>
  <c r="Q26" i="1"/>
  <c r="Q27" i="1"/>
  <c r="Q29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O3" i="1"/>
  <c r="O4" i="1"/>
  <c r="O5" i="1"/>
  <c r="O8" i="1"/>
  <c r="O10" i="1"/>
  <c r="O11" i="1"/>
  <c r="O12" i="1"/>
  <c r="O13" i="1"/>
  <c r="O15" i="1"/>
  <c r="O18" i="1"/>
  <c r="O20" i="1"/>
  <c r="O22" i="1"/>
  <c r="O24" i="1"/>
  <c r="O25" i="1"/>
  <c r="O26" i="1"/>
  <c r="O27" i="1"/>
  <c r="O29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P3" i="1"/>
  <c r="P4" i="1"/>
  <c r="P5" i="1"/>
  <c r="P8" i="1"/>
  <c r="P9" i="1"/>
  <c r="P10" i="1"/>
  <c r="P11" i="1"/>
  <c r="P12" i="1"/>
  <c r="P13" i="1"/>
  <c r="P15" i="1"/>
  <c r="P18" i="1"/>
  <c r="P20" i="1"/>
  <c r="P22" i="1"/>
  <c r="P24" i="1"/>
  <c r="P25" i="1"/>
  <c r="P26" i="1"/>
  <c r="P27" i="1"/>
  <c r="P29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Z3" i="1" l="1"/>
  <c r="Z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Z71" i="1"/>
  <c r="M71" i="1"/>
  <c r="Z70" i="1"/>
  <c r="M70" i="1"/>
  <c r="Z69" i="1"/>
  <c r="M69" i="1"/>
  <c r="Z68" i="1"/>
  <c r="M68" i="1"/>
  <c r="Z67" i="1"/>
  <c r="M67" i="1"/>
  <c r="Z66" i="1"/>
  <c r="M66" i="1"/>
  <c r="Z65" i="1"/>
  <c r="M65" i="1"/>
  <c r="Z64" i="1"/>
  <c r="M64" i="1"/>
  <c r="Z63" i="1"/>
  <c r="M63" i="1"/>
  <c r="Z62" i="1"/>
  <c r="M62" i="1"/>
  <c r="Z61" i="1"/>
  <c r="M61" i="1"/>
  <c r="Z60" i="1"/>
  <c r="M60" i="1"/>
  <c r="Z59" i="1"/>
  <c r="M59" i="1"/>
  <c r="Z58" i="1"/>
  <c r="M58" i="1"/>
  <c r="Z57" i="1"/>
  <c r="M57" i="1"/>
  <c r="Z56" i="1"/>
  <c r="M56" i="1"/>
  <c r="Z55" i="1"/>
  <c r="M55" i="1"/>
  <c r="Z54" i="1"/>
  <c r="M54" i="1"/>
  <c r="Z53" i="1"/>
  <c r="M53" i="1"/>
  <c r="Z52" i="1"/>
  <c r="M52" i="1"/>
  <c r="Z51" i="1"/>
  <c r="M51" i="1"/>
  <c r="Z72" i="1"/>
  <c r="M72" i="1"/>
  <c r="Z50" i="1"/>
  <c r="M50" i="1"/>
  <c r="Z49" i="1"/>
  <c r="M49" i="1"/>
  <c r="Z48" i="1"/>
  <c r="M48" i="1"/>
  <c r="Z47" i="1"/>
  <c r="M47" i="1"/>
  <c r="Z46" i="1"/>
  <c r="M46" i="1"/>
  <c r="Z45" i="1"/>
  <c r="M45" i="1"/>
  <c r="Z44" i="1"/>
  <c r="M44" i="1"/>
  <c r="Z43" i="1"/>
  <c r="M43" i="1"/>
  <c r="Z42" i="1"/>
  <c r="M42" i="1"/>
  <c r="Z41" i="1"/>
  <c r="M41" i="1"/>
  <c r="M29" i="1"/>
  <c r="C30" i="1"/>
  <c r="M30" i="1"/>
  <c r="Z30" i="1"/>
  <c r="C31" i="1"/>
  <c r="M31" i="1"/>
  <c r="Z31" i="1"/>
  <c r="C32" i="1"/>
  <c r="M32" i="1"/>
  <c r="Z32" i="1"/>
  <c r="C33" i="1"/>
  <c r="M33" i="1"/>
  <c r="Z33" i="1"/>
  <c r="C34" i="1"/>
  <c r="M34" i="1"/>
  <c r="Z34" i="1"/>
  <c r="C35" i="1"/>
  <c r="M35" i="1"/>
  <c r="Z35" i="1"/>
  <c r="C36" i="1"/>
  <c r="M36" i="1"/>
  <c r="Z36" i="1"/>
  <c r="C37" i="1"/>
  <c r="M37" i="1"/>
  <c r="Z37" i="1"/>
  <c r="C38" i="1"/>
  <c r="M38" i="1"/>
  <c r="Z38" i="1"/>
  <c r="C39" i="1"/>
  <c r="M39" i="1"/>
  <c r="Z39" i="1"/>
  <c r="L75" i="1" l="1"/>
  <c r="E29" i="1"/>
  <c r="E39" i="1"/>
  <c r="E36" i="1"/>
  <c r="E33" i="1"/>
  <c r="E30" i="1"/>
  <c r="E38" i="1"/>
  <c r="E35" i="1"/>
  <c r="E32" i="1"/>
  <c r="E37" i="1"/>
  <c r="E34" i="1"/>
  <c r="E31" i="1"/>
  <c r="D3" i="5"/>
  <c r="G6" i="4" s="1"/>
  <c r="D2" i="5"/>
  <c r="G5" i="4" s="1"/>
  <c r="M43" i="2"/>
  <c r="L43" i="2"/>
  <c r="K43" i="2"/>
  <c r="J43" i="2"/>
  <c r="I43" i="2"/>
  <c r="H43" i="2"/>
  <c r="G43" i="2"/>
  <c r="F43" i="2"/>
  <c r="E43" i="2"/>
  <c r="D43" i="2"/>
  <c r="C43" i="2"/>
  <c r="B43" i="2"/>
  <c r="Z74" i="1"/>
  <c r="M74" i="1"/>
  <c r="C74" i="1"/>
  <c r="Z73" i="1"/>
  <c r="M73" i="1"/>
  <c r="Z40" i="1"/>
  <c r="M40" i="1"/>
  <c r="C40" i="1"/>
  <c r="Z28" i="1"/>
  <c r="M28" i="1"/>
  <c r="E28" i="1" s="1"/>
  <c r="Z27" i="1"/>
  <c r="M27" i="1"/>
  <c r="E27" i="1" s="1"/>
  <c r="Z26" i="1"/>
  <c r="M26" i="1"/>
  <c r="E26" i="1" s="1"/>
  <c r="Z25" i="1"/>
  <c r="M25" i="1"/>
  <c r="E25" i="1" s="1"/>
  <c r="Z24" i="1"/>
  <c r="M24" i="1"/>
  <c r="E24" i="1" s="1"/>
  <c r="Z23" i="1"/>
  <c r="E23" i="1"/>
  <c r="Z22" i="1"/>
  <c r="M22" i="1"/>
  <c r="E22" i="1" s="1"/>
  <c r="Z21" i="1"/>
  <c r="M21" i="1"/>
  <c r="E21" i="1" s="1"/>
  <c r="Z20" i="1"/>
  <c r="M20" i="1"/>
  <c r="E20" i="1" s="1"/>
  <c r="Z19" i="1"/>
  <c r="M19" i="1"/>
  <c r="E19" i="1" s="1"/>
  <c r="Z18" i="1"/>
  <c r="M18" i="1"/>
  <c r="E18" i="1" s="1"/>
  <c r="Z17" i="1"/>
  <c r="M17" i="1"/>
  <c r="E17" i="1" s="1"/>
  <c r="Z16" i="1"/>
  <c r="M16" i="1"/>
  <c r="E16" i="1" s="1"/>
  <c r="Z15" i="1"/>
  <c r="M15" i="1"/>
  <c r="E15" i="1" s="1"/>
  <c r="Z14" i="1"/>
  <c r="M14" i="1"/>
  <c r="E14" i="1" s="1"/>
  <c r="Z13" i="1"/>
  <c r="M13" i="1"/>
  <c r="E13" i="1" s="1"/>
  <c r="Z12" i="1"/>
  <c r="M12" i="1"/>
  <c r="E12" i="1" s="1"/>
  <c r="Z11" i="1"/>
  <c r="M11" i="1"/>
  <c r="E11" i="1" s="1"/>
  <c r="Z10" i="1"/>
  <c r="M10" i="1"/>
  <c r="E10" i="1" s="1"/>
  <c r="Z9" i="1"/>
  <c r="M9" i="1"/>
  <c r="E9" i="1" s="1"/>
  <c r="Z8" i="1"/>
  <c r="M8" i="1"/>
  <c r="E8" i="1" s="1"/>
  <c r="Z7" i="1"/>
  <c r="M7" i="1"/>
  <c r="E7" i="1" s="1"/>
  <c r="Z6" i="1"/>
  <c r="M6" i="1"/>
  <c r="E6" i="1" s="1"/>
  <c r="Z5" i="1"/>
  <c r="M5" i="1"/>
  <c r="E5" i="1" s="1"/>
  <c r="Z4" i="1"/>
  <c r="M4" i="1"/>
  <c r="E4" i="1" s="1"/>
  <c r="M3" i="1"/>
  <c r="E3" i="1" s="1"/>
  <c r="E74" i="1" l="1"/>
  <c r="E40" i="1"/>
  <c r="E73" i="1"/>
  <c r="E69" i="1"/>
  <c r="E65" i="1"/>
  <c r="E70" i="1"/>
  <c r="E66" i="1"/>
  <c r="E62" i="1"/>
  <c r="E71" i="1"/>
  <c r="E67" i="1"/>
  <c r="E63" i="1"/>
  <c r="E68" i="1"/>
  <c r="E64" i="1"/>
  <c r="AA75" i="1"/>
  <c r="Q75" i="1"/>
  <c r="K75" i="1"/>
  <c r="Y75" i="1"/>
  <c r="O75" i="1"/>
  <c r="W75" i="1"/>
  <c r="V75" i="1"/>
  <c r="P75" i="1"/>
  <c r="X75" i="1"/>
  <c r="Z75" i="1"/>
  <c r="U75" i="1"/>
  <c r="I75" i="1"/>
  <c r="T75" i="1"/>
  <c r="E61" i="1" l="1"/>
  <c r="E57" i="1"/>
  <c r="E53" i="1"/>
  <c r="E58" i="1"/>
  <c r="E54" i="1"/>
  <c r="E59" i="1"/>
  <c r="E55" i="1"/>
  <c r="E51" i="1"/>
  <c r="E60" i="1"/>
  <c r="E56" i="1"/>
  <c r="E52" i="1"/>
  <c r="E49" i="1"/>
  <c r="E45" i="1"/>
  <c r="E41" i="1"/>
  <c r="E50" i="1"/>
  <c r="E46" i="1"/>
  <c r="E42" i="1"/>
  <c r="E72" i="1"/>
  <c r="E47" i="1"/>
  <c r="E43" i="1"/>
  <c r="E48" i="1"/>
  <c r="E44" i="1"/>
  <c r="R75" i="1" l="1"/>
  <c r="F75" i="1"/>
  <c r="S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0" authorId="0" shapeId="0" xr:uid="{4EE1D24E-6870-4760-8961-B003E30B27DA}">
      <text>
        <r>
          <rPr>
            <b/>
            <sz val="9"/>
            <color indexed="81"/>
            <rFont val="Segoe UI"/>
            <charset val="1"/>
          </rPr>
          <t>Usuario: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<sst xmlns="http://schemas.openxmlformats.org/spreadsheetml/2006/main" count="5384" uniqueCount="506">
  <si>
    <t>MESES PARA DESCONSIDERAR</t>
  </si>
  <si>
    <t>VALOR HONORARIO</t>
  </si>
  <si>
    <t>MPD</t>
  </si>
  <si>
    <t>ACERTO / SALDO DEVEDOR ANTERIOR</t>
  </si>
  <si>
    <t>SALDO ATUAL</t>
  </si>
  <si>
    <t>ABERTURA DE EMPRESA</t>
  </si>
  <si>
    <t>IRPF</t>
  </si>
  <si>
    <t>DEFIS</t>
  </si>
  <si>
    <t>RAIS</t>
  </si>
  <si>
    <t>ACERTO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</si>
  <si>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</si>
  <si>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</si>
  <si>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</si>
  <si>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</si>
  <si>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</si>
  <si>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</si>
  <si>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</si>
  <si>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</si>
  <si>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</si>
  <si>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</si>
  <si>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</si>
  <si>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</si>
  <si>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TOTAL </t>
  </si>
  <si>
    <t>ALCIONE DO ROCIO</t>
  </si>
  <si>
    <t>ANTENOR RIBEIRO</t>
  </si>
  <si>
    <t>CORREA &amp; PRADO ME</t>
  </si>
  <si>
    <t>ELISANGELA WIENBECK</t>
  </si>
  <si>
    <t>FUNERARIA NOVA HOLANDA</t>
  </si>
  <si>
    <t>IVANIR PEREIRA BASTOS</t>
  </si>
  <si>
    <t>JOÃO MARIA MATTOS</t>
  </si>
  <si>
    <t>JOSE ADEMIR DA SILVA</t>
  </si>
  <si>
    <t>MARCO AURELIO</t>
  </si>
  <si>
    <t>MARIA DO CARMO LAGOS</t>
  </si>
  <si>
    <t>MARIA SILVA ANDRUSKO</t>
  </si>
  <si>
    <t>OSCAR FERREIRA DA SILVA</t>
  </si>
  <si>
    <t>ROSALDO KACHINESKI</t>
  </si>
  <si>
    <t>ROSALINA KREMER</t>
  </si>
  <si>
    <t>RUBENS ZAVARIZE</t>
  </si>
  <si>
    <t>SONIA GARCIA LANCHES</t>
  </si>
  <si>
    <t>TEREZINHA DE J. SPAER</t>
  </si>
  <si>
    <t>TIAGO BARBOSA</t>
  </si>
  <si>
    <t>YUKINOBU SEXAGEM LTDA</t>
  </si>
  <si>
    <t>OSDINEU DA LUZ GONÇALVES - ME</t>
  </si>
  <si>
    <t>VAGNER LUCAS DE OLIVEIRA</t>
  </si>
  <si>
    <t>DIEYSON DE PAULA ROSA</t>
  </si>
  <si>
    <t>DIESLEY DE PAULA</t>
  </si>
  <si>
    <t>TIAGO MESQUITA</t>
  </si>
  <si>
    <t>MARCOS RODRIGO ZAVARIZE</t>
  </si>
  <si>
    <t>AGROFEMIAAG</t>
  </si>
  <si>
    <t xml:space="preserve">EMPRESA </t>
  </si>
  <si>
    <t xml:space="preserve">JANEIRO </t>
  </si>
  <si>
    <t xml:space="preserve">CORREA &amp; PRADO ME </t>
  </si>
  <si>
    <t xml:space="preserve">JOÃO MARIA MATTOS </t>
  </si>
  <si>
    <t xml:space="preserve">ROSALDO KACHINESKI </t>
  </si>
  <si>
    <t>LUCI D FERREIRA</t>
  </si>
  <si>
    <t xml:space="preserve">ALCIONE DO ROCIO </t>
  </si>
  <si>
    <t xml:space="preserve">ANTENOR RIBEIRO </t>
  </si>
  <si>
    <t>ANTONIO NEIR</t>
  </si>
  <si>
    <t>ELISANGELA WIEBENCK</t>
  </si>
  <si>
    <t>VAGNER DE OLIVEIRA</t>
  </si>
  <si>
    <t xml:space="preserve">SONIA GARCIA LANCHES </t>
  </si>
  <si>
    <t>TEREZINHA SPAER</t>
  </si>
  <si>
    <t>DEPOSITO</t>
  </si>
  <si>
    <t>SAQUE</t>
  </si>
  <si>
    <t>DATA</t>
  </si>
  <si>
    <t xml:space="preserve">DEPOSITO </t>
  </si>
  <si>
    <t>SAQUES</t>
  </si>
  <si>
    <t xml:space="preserve">SALDO ATUAL </t>
  </si>
  <si>
    <t>SALDO ANTERIOR</t>
  </si>
  <si>
    <t>SALDO ANT CAIXA</t>
  </si>
  <si>
    <t>RECEBIDOS</t>
  </si>
  <si>
    <t>FONTE</t>
  </si>
  <si>
    <t>REFERENTE</t>
  </si>
  <si>
    <t xml:space="preserve">REF </t>
  </si>
  <si>
    <t>VALOR</t>
  </si>
  <si>
    <t>SAIDAS</t>
  </si>
  <si>
    <t xml:space="preserve">BANCO </t>
  </si>
  <si>
    <t>CARTEIRA</t>
  </si>
  <si>
    <t>DESPESAS</t>
  </si>
  <si>
    <t xml:space="preserve">TIPO </t>
  </si>
  <si>
    <t>PAGO</t>
  </si>
  <si>
    <t>CA</t>
  </si>
  <si>
    <t>E-MAIL</t>
  </si>
  <si>
    <t>BANCO</t>
  </si>
  <si>
    <t>AGENCIA</t>
  </si>
  <si>
    <t>CONTA</t>
  </si>
  <si>
    <t>TELEFONE</t>
  </si>
  <si>
    <t>D /NSC</t>
  </si>
  <si>
    <t>TITULO</t>
  </si>
  <si>
    <t>CNPJ</t>
  </si>
  <si>
    <t>CPF</t>
  </si>
  <si>
    <t>SENHA SIMPLES</t>
  </si>
  <si>
    <t>SENHA CERTIFICADO</t>
  </si>
  <si>
    <t>senha nfs</t>
  </si>
  <si>
    <t>SERVIÇOS</t>
  </si>
  <si>
    <t>TIPO</t>
  </si>
  <si>
    <t>ACERTO DE CAIXA</t>
  </si>
  <si>
    <t>PESSOAL</t>
  </si>
  <si>
    <t xml:space="preserve">ALTERAÇÃO DE EMPRESA </t>
  </si>
  <si>
    <t>AGUA</t>
  </si>
  <si>
    <t>ESCRITORIO</t>
  </si>
  <si>
    <t>CONTRATO COMPRA E VENDA</t>
  </si>
  <si>
    <t xml:space="preserve">ALIMENTAÇÃO </t>
  </si>
  <si>
    <t xml:space="preserve">CONTRATO DE ALUGUEL </t>
  </si>
  <si>
    <t xml:space="preserve">ALUGUEL </t>
  </si>
  <si>
    <t>CONTRATO DE COMPRA E VENDA DE VEICULOS</t>
  </si>
  <si>
    <t>CARRO</t>
  </si>
  <si>
    <t>ADEMAR LUIZ IZAEL</t>
  </si>
  <si>
    <t xml:space="preserve">DECLARAÇÕES </t>
  </si>
  <si>
    <t>CARTÃO</t>
  </si>
  <si>
    <t>COMUNICAÇÃO</t>
  </si>
  <si>
    <t>DIRF</t>
  </si>
  <si>
    <t>AFONSO LAGISKI</t>
  </si>
  <si>
    <t>FECHAMENTO DE EMPRESA</t>
  </si>
  <si>
    <t>DESCONTO</t>
  </si>
  <si>
    <t>DINHEIRO</t>
  </si>
  <si>
    <t>HONORARIO</t>
  </si>
  <si>
    <t>DOAÇÃO</t>
  </si>
  <si>
    <t>EMPRESTIMO</t>
  </si>
  <si>
    <t>MEI</t>
  </si>
  <si>
    <t>FESTA</t>
  </si>
  <si>
    <t>FUNCIONARIO</t>
  </si>
  <si>
    <t>INVESTIMENTOS E CONSORCIOS</t>
  </si>
  <si>
    <t>TRANSFERENCIA</t>
  </si>
  <si>
    <t>LIMPEZA</t>
  </si>
  <si>
    <t>ALCI PEDROSO</t>
  </si>
  <si>
    <t>LOCOMOÇÃO</t>
  </si>
  <si>
    <t>ALCINDO VALENGA</t>
  </si>
  <si>
    <t>ITR</t>
  </si>
  <si>
    <t>LUZ</t>
  </si>
  <si>
    <t>MATERIAL DE CONSUMO</t>
  </si>
  <si>
    <t xml:space="preserve">MOVEIS </t>
  </si>
  <si>
    <t>609969774636</t>
  </si>
  <si>
    <t xml:space="preserve">PADARIA E ALIMENTOS </t>
  </si>
  <si>
    <t>ALFREDO KINGESKI</t>
  </si>
  <si>
    <t xml:space="preserve">PESSOAL </t>
  </si>
  <si>
    <t>ALICE COLASSO CARAMBEI</t>
  </si>
  <si>
    <t>PRESTAÇÃO DA CASA</t>
  </si>
  <si>
    <t>ROUPAS E ACESSORIOS</t>
  </si>
  <si>
    <t>SAUDE</t>
  </si>
  <si>
    <t>EMISSÃO DE NOTAS</t>
  </si>
  <si>
    <t>SEGURANÇA</t>
  </si>
  <si>
    <t>MANUTENÇÃO CARRO</t>
  </si>
  <si>
    <t>TAXA</t>
  </si>
  <si>
    <t>ANGELA MARIA RUPEL</t>
  </si>
  <si>
    <t>LOTERIAS</t>
  </si>
  <si>
    <t>WSOLUÇÃO</t>
  </si>
  <si>
    <t>ANGELO PEREIRA</t>
  </si>
  <si>
    <t>MERCADO</t>
  </si>
  <si>
    <t>865787722398</t>
  </si>
  <si>
    <t>018617553112</t>
  </si>
  <si>
    <t>ANTONIO DE PAULA</t>
  </si>
  <si>
    <t>ANTONIO DO NASCIMENTO</t>
  </si>
  <si>
    <t>ARACI GEREMIAS MACHADO</t>
  </si>
  <si>
    <t>145681484911</t>
  </si>
  <si>
    <t>ASSOCAM</t>
  </si>
  <si>
    <t>CARLOS APARECIDO DE OLIVEIRA</t>
  </si>
  <si>
    <t>792752999334</t>
  </si>
  <si>
    <t>64ac85</t>
  </si>
  <si>
    <t>DANIEL</t>
  </si>
  <si>
    <t>186423114179</t>
  </si>
  <si>
    <t>DAYANE</t>
  </si>
  <si>
    <t>DEODORO NOGUEIRA</t>
  </si>
  <si>
    <t>374926764170</t>
  </si>
  <si>
    <t>gsmontagens</t>
  </si>
  <si>
    <t>595071827676</t>
  </si>
  <si>
    <t>DYULLIO</t>
  </si>
  <si>
    <t>879957585057</t>
  </si>
  <si>
    <t>c74e4f</t>
  </si>
  <si>
    <t>EDER SVIERCOSKI</t>
  </si>
  <si>
    <t>EDILSON SVIERCOSKI</t>
  </si>
  <si>
    <t>EDVAM RIBEIRO</t>
  </si>
  <si>
    <t>652324524205</t>
  </si>
  <si>
    <t>682276242855</t>
  </si>
  <si>
    <t>116612548822</t>
  </si>
  <si>
    <t>EVANDRO DE SOUZA</t>
  </si>
  <si>
    <t>501184332067</t>
  </si>
  <si>
    <t>224592565748</t>
  </si>
  <si>
    <t>GENI PAVILAKI DE CAMARGO</t>
  </si>
  <si>
    <t>072646813546</t>
  </si>
  <si>
    <t>113310456301</t>
  </si>
  <si>
    <t>238762314002</t>
  </si>
  <si>
    <t>IVADIR LABRES</t>
  </si>
  <si>
    <t>722941122385</t>
  </si>
  <si>
    <t>IVONEI GRANEMAN</t>
  </si>
  <si>
    <t>170641639460</t>
  </si>
  <si>
    <t>483ed8</t>
  </si>
  <si>
    <t>JACINTO ARMED PEDROLLO</t>
  </si>
  <si>
    <t>JAIR SOARES NUNES</t>
  </si>
  <si>
    <t>JOÃO ALACIR DA ROCHA</t>
  </si>
  <si>
    <t>918126956592</t>
  </si>
  <si>
    <t>827618957131</t>
  </si>
  <si>
    <t>1234</t>
  </si>
  <si>
    <t>JOEL DA SILVA IMBRONIZIO</t>
  </si>
  <si>
    <t>827618257219</t>
  </si>
  <si>
    <t>JOSE LUIZ BUENO</t>
  </si>
  <si>
    <t>JULIANO PEREIRA DE PAULA</t>
  </si>
  <si>
    <t>LADISLAU CHERY FILHO</t>
  </si>
  <si>
    <t>792752727664</t>
  </si>
  <si>
    <t>10gomes</t>
  </si>
  <si>
    <t>(42) 999627314</t>
  </si>
  <si>
    <t>233770464857</t>
  </si>
  <si>
    <t>cdb337</t>
  </si>
  <si>
    <t>LOURIVAL VICENTE</t>
  </si>
  <si>
    <t>LUCI DUARTE FERRIERA</t>
  </si>
  <si>
    <t>955488179555</t>
  </si>
  <si>
    <t>d24373</t>
  </si>
  <si>
    <t>000339432</t>
  </si>
  <si>
    <t>LUCIANO BABY</t>
  </si>
  <si>
    <t>ITAU</t>
  </si>
  <si>
    <t>13896-6</t>
  </si>
  <si>
    <t>609969604337</t>
  </si>
  <si>
    <t>MANOEL RIBEIRO NETO</t>
  </si>
  <si>
    <t>491200419771</t>
  </si>
  <si>
    <t>7ca84c</t>
  </si>
  <si>
    <t>403994630282</t>
  </si>
  <si>
    <t>442a6f</t>
  </si>
  <si>
    <t>MARIA JOSE</t>
  </si>
  <si>
    <t>MARIAMA</t>
  </si>
  <si>
    <t>MARINO BARBOSA</t>
  </si>
  <si>
    <t>MARIO FERRAZ DINIZ</t>
  </si>
  <si>
    <t>MARLOS WILLIAN SCHUMUKER</t>
  </si>
  <si>
    <t>803542243581</t>
  </si>
  <si>
    <t>NELSON MACIEL</t>
  </si>
  <si>
    <t>OLIVIR</t>
  </si>
  <si>
    <t xml:space="preserve">   0  8720399000197</t>
  </si>
  <si>
    <t>162347344557</t>
  </si>
  <si>
    <t>OSCAR GALETTO</t>
  </si>
  <si>
    <t>065158614348</t>
  </si>
  <si>
    <t>67b54a</t>
  </si>
  <si>
    <t>521152438880</t>
  </si>
  <si>
    <t>PAULO BANISKI</t>
  </si>
  <si>
    <t>PEDRO ANDRUSKO</t>
  </si>
  <si>
    <t>RAIMUNDO NONATO</t>
  </si>
  <si>
    <t>REGINALDO TEIXEIRA LACERDA</t>
  </si>
  <si>
    <t>ROMUALDO MILEK</t>
  </si>
  <si>
    <t>ROQUE DO AMARAL</t>
  </si>
  <si>
    <t>01041598000120</t>
  </si>
  <si>
    <t>228778779814</t>
  </si>
  <si>
    <t>84110349r</t>
  </si>
  <si>
    <t>060971595166</t>
  </si>
  <si>
    <t>321781753675</t>
  </si>
  <si>
    <t>639038741190</t>
  </si>
  <si>
    <t>6354t4</t>
  </si>
  <si>
    <t>543538836591</t>
  </si>
  <si>
    <t>3231-5732</t>
  </si>
  <si>
    <t>164843654856</t>
  </si>
  <si>
    <t>SERGIO ROBERTO COSTA</t>
  </si>
  <si>
    <t>comercial2015</t>
  </si>
  <si>
    <t>792752540716</t>
  </si>
  <si>
    <t>885755289755</t>
  </si>
  <si>
    <t>281117112310</t>
  </si>
  <si>
    <t>419777174736</t>
  </si>
  <si>
    <t>379112177840</t>
  </si>
  <si>
    <t>dalcol4102</t>
  </si>
  <si>
    <t>TIAGO OLEGARIO</t>
  </si>
  <si>
    <t>VALDEMIRO FERREIRA DA SILVA</t>
  </si>
  <si>
    <t>659006841775</t>
  </si>
  <si>
    <t>ae3bcb</t>
  </si>
  <si>
    <t>360834833177</t>
  </si>
  <si>
    <t>MARIQUINHA SPERANDIO</t>
  </si>
  <si>
    <t>GILMAR DE JESUS PEREIRA</t>
  </si>
  <si>
    <t>EDVAN RIBEIRO</t>
  </si>
  <si>
    <t>ROQUE</t>
  </si>
  <si>
    <t>GLACI TEREZINHA SVIERCOSKI</t>
  </si>
  <si>
    <t>LUCAS MESQUITA DOS SANTOS</t>
  </si>
  <si>
    <t>LORIDI DE LARA</t>
  </si>
  <si>
    <t>JOCELIO MACIEL</t>
  </si>
  <si>
    <t>AGNALDO PRESTES DE OLIVEIRA</t>
  </si>
  <si>
    <t>DENISE DA SILVA</t>
  </si>
  <si>
    <t>ADRIANO RIBEIRO DA SILVA</t>
  </si>
  <si>
    <t>DIEGO GOMES OLEGARIO</t>
  </si>
  <si>
    <t>OZIRES H PEDROSO DE OLIVEIRA</t>
  </si>
  <si>
    <t>OSMARINO JOSE FERREIRA</t>
  </si>
  <si>
    <t>DOUGLAS FARIA DE OLIVEIRA</t>
  </si>
  <si>
    <t>DORIO MOREIRA DE OLIVEIRA</t>
  </si>
  <si>
    <t>ANTONIO CARLOS DO PRADO</t>
  </si>
  <si>
    <t>JOÃO DINIZ</t>
  </si>
  <si>
    <t>SIMONE</t>
  </si>
  <si>
    <t>JUVILIANO TEIXEIRA</t>
  </si>
  <si>
    <t>JOAQUIM MARCOLINO DA SILVA</t>
  </si>
  <si>
    <t>MARIA OZEIAS PEREIRA</t>
  </si>
  <si>
    <t>JOÃO DO NASCIMENTO MACHADO</t>
  </si>
  <si>
    <t>JOSÉ CIRINEU DA ROSA</t>
  </si>
  <si>
    <t>CELSOM PEREIRA</t>
  </si>
  <si>
    <t>CASA</t>
  </si>
  <si>
    <t>NEONILDA WALIGURA</t>
  </si>
  <si>
    <t>BALANCO</t>
  </si>
  <si>
    <t>.</t>
  </si>
  <si>
    <t>.2</t>
  </si>
  <si>
    <t>ARVELINO DE SOUZA</t>
  </si>
  <si>
    <t>ABERTURA MEI</t>
  </si>
  <si>
    <t xml:space="preserve">CENTRO DE CUSTO </t>
  </si>
  <si>
    <t>PRESENTES FILHOS</t>
  </si>
  <si>
    <t>INTERCOM</t>
  </si>
  <si>
    <t>CPS ASFALTO</t>
  </si>
  <si>
    <t>MANUTENÇÃO</t>
  </si>
  <si>
    <t>MANOEL ASSIS DA SILVA</t>
  </si>
  <si>
    <t>NELSON DE PAULA</t>
  </si>
  <si>
    <t>MARCOS</t>
  </si>
  <si>
    <t xml:space="preserve">NEIDE DE FATIMA </t>
  </si>
  <si>
    <t>TIM</t>
  </si>
  <si>
    <t>OI</t>
  </si>
  <si>
    <t>ELIANE KUTNER</t>
  </si>
  <si>
    <t>ZENEIDE DE FATIMA SILVA</t>
  </si>
  <si>
    <t>ALCOOL</t>
  </si>
  <si>
    <t>GURU SEGAAGEM DE AVES LTDA</t>
  </si>
  <si>
    <t>IPTU 2018 CASA</t>
  </si>
  <si>
    <t>TRANFERENCIA</t>
  </si>
  <si>
    <t>LUIZ CARLOS PEDROSO DE OLIVEIRA</t>
  </si>
  <si>
    <t>DANIELLI AP. BZUNECK</t>
  </si>
  <si>
    <t>CAIXA</t>
  </si>
  <si>
    <t>MARIO ALVES TEIXEIRA</t>
  </si>
  <si>
    <t>COPEL</t>
  </si>
  <si>
    <t>SANEPAR</t>
  </si>
  <si>
    <t>EMERSOM LUIZ PAULISTA</t>
  </si>
  <si>
    <t>LUIZ CARLOS MARTINS</t>
  </si>
  <si>
    <t>SISTEMA</t>
  </si>
  <si>
    <t>ASFALTO CASA</t>
  </si>
  <si>
    <t>DIESSON DE PAULA</t>
  </si>
  <si>
    <t>PNEUS CARRO</t>
  </si>
  <si>
    <t>LAYSE PAVILAK</t>
  </si>
  <si>
    <t>ELLEN OLIVEIRA</t>
  </si>
  <si>
    <t>PEDAGIO</t>
  </si>
  <si>
    <t>CARLOS AP. OLIVEIRA</t>
  </si>
  <si>
    <t>JUNIOR</t>
  </si>
  <si>
    <t>JUCEPAR</t>
  </si>
  <si>
    <t>ILUMINAÇÃO</t>
  </si>
  <si>
    <t xml:space="preserve"> COPEL</t>
  </si>
  <si>
    <t xml:space="preserve">ROSELENE DE CARVALHO </t>
  </si>
  <si>
    <t xml:space="preserve">DANIEL PRESTES </t>
  </si>
  <si>
    <t>MARIA AMELIA ALVES DE QUADROS</t>
  </si>
  <si>
    <t>ANGELA MARIA NOVATZIK OLEGARIO</t>
  </si>
  <si>
    <t>WILLIAN HASS SILVA</t>
  </si>
  <si>
    <t>carro</t>
  </si>
  <si>
    <t>alcool</t>
  </si>
  <si>
    <t>ADELIA MACHADO DE SOUZA</t>
  </si>
  <si>
    <t>ANDREIA DO ILDO</t>
  </si>
  <si>
    <t>GLEYSOM</t>
  </si>
  <si>
    <t>DENILSOM DA ROSA</t>
  </si>
  <si>
    <t>SILVIA MARIA</t>
  </si>
  <si>
    <t>GABRIEL YOKO</t>
  </si>
  <si>
    <t>LOTERICA</t>
  </si>
  <si>
    <t>IPVA CARRO</t>
  </si>
  <si>
    <t>DENIZE DA SILVA</t>
  </si>
  <si>
    <t>VITORIO LIMA DA ROSA</t>
  </si>
  <si>
    <t>FRANCISCO ADNALDO SILVA</t>
  </si>
  <si>
    <t>LEQUINHO ANDRUSKO</t>
  </si>
  <si>
    <t>MARIA CLAUDETE DE SOUZA</t>
  </si>
  <si>
    <t>PLACA DO CARRO</t>
  </si>
  <si>
    <t>MARIANA MADUREIRA</t>
  </si>
  <si>
    <t>ACERTO CAIXA</t>
  </si>
  <si>
    <t>ANTONIO AIRTON VICENTE</t>
  </si>
  <si>
    <t>CARTÃO PAGUE SEGURO</t>
  </si>
  <si>
    <t>PRISCILA PEDROSO DE OLIVEIRA</t>
  </si>
  <si>
    <t>JERSON PRESTES DIAS</t>
  </si>
  <si>
    <t>CLAUDINEI DE SOUZA</t>
  </si>
  <si>
    <t>JOSE LILI DA SILVA IMBRONIZIO</t>
  </si>
  <si>
    <t>olivir</t>
  </si>
  <si>
    <t>LUIZ CARLOS PEDROSO DOS SANTOS</t>
  </si>
  <si>
    <t>DIRCE ALVES CAMARGO</t>
  </si>
  <si>
    <t>MARCOS AURELIO BARBOSA</t>
  </si>
  <si>
    <t>CRC</t>
  </si>
  <si>
    <t>JOÃO MARIA DE BONFIM</t>
  </si>
  <si>
    <t>MARCOS AURELIO PRESTES</t>
  </si>
  <si>
    <t>ACESSORIO</t>
  </si>
  <si>
    <t>LAERTES HUEISEN</t>
  </si>
  <si>
    <t>LEONARDO SVIERCOSKI</t>
  </si>
  <si>
    <t>NEONILIA VALIGURA</t>
  </si>
  <si>
    <t>MATTIE VRISMAN</t>
  </si>
  <si>
    <t>MARIA MACHADO ANDRUSKO</t>
  </si>
  <si>
    <t>ACESSORIO CARRO</t>
  </si>
  <si>
    <t>ODETE PRESTES</t>
  </si>
  <si>
    <t>EDSON DA ROSA</t>
  </si>
  <si>
    <t>ANTONIO PEREIRA DE LARA</t>
  </si>
  <si>
    <t>KAUANA KACHINESKI</t>
  </si>
  <si>
    <t>CHAMEX</t>
  </si>
  <si>
    <t>JOGOS</t>
  </si>
  <si>
    <t>JOÃO MARIS DE MATTOS</t>
  </si>
  <si>
    <t>ANTONIO P DE LARA</t>
  </si>
  <si>
    <t>TINTA</t>
  </si>
  <si>
    <t>MIGUEL RIBEIRO</t>
  </si>
  <si>
    <t>CERTIFICADO</t>
  </si>
  <si>
    <t>YOKONUBO SEXAGEM</t>
  </si>
  <si>
    <t>CORREIO</t>
  </si>
  <si>
    <t>LAVAGEM</t>
  </si>
  <si>
    <t>DIZIMO</t>
  </si>
  <si>
    <t>EVA</t>
  </si>
  <si>
    <t>ZENIBETE</t>
  </si>
  <si>
    <t>casa</t>
  </si>
  <si>
    <t xml:space="preserve"> SANEP</t>
  </si>
  <si>
    <t>OLEO</t>
  </si>
  <si>
    <t xml:space="preserve"> CAIXA</t>
  </si>
  <si>
    <t>06/ago</t>
  </si>
  <si>
    <t>EESCRITORIO</t>
  </si>
  <si>
    <t xml:space="preserve"> R$ 50,00 </t>
  </si>
  <si>
    <t>BENETTI MARQUES</t>
  </si>
  <si>
    <t>JOÃO M. MATTOS</t>
  </si>
  <si>
    <t>TONER</t>
  </si>
  <si>
    <t>UNINTER</t>
  </si>
  <si>
    <t>CARTORIO</t>
  </si>
  <si>
    <t>VALDECIR PEREIRA ROSA</t>
  </si>
  <si>
    <t>UNITER</t>
  </si>
  <si>
    <t>PLACAS</t>
  </si>
  <si>
    <t>CAROSO</t>
  </si>
  <si>
    <t>MARIA DE LURDES BICKINSKI</t>
  </si>
  <si>
    <t>JOSÉ CORREIA DA ROCHA</t>
  </si>
  <si>
    <t>KARINE BOAMORTE</t>
  </si>
  <si>
    <t>taxa</t>
  </si>
  <si>
    <t>itr</t>
  </si>
  <si>
    <t>MARIA DO CARMO LOGO</t>
  </si>
  <si>
    <t>JOSÉ ZAVARIZE</t>
  </si>
  <si>
    <t>wilson josé de Mattos</t>
  </si>
  <si>
    <t>JOSEANE SCARABOTO</t>
  </si>
  <si>
    <t>NOVEMB</t>
  </si>
  <si>
    <t>SADI</t>
  </si>
  <si>
    <t>MIRYAN CARDOSO</t>
  </si>
  <si>
    <t xml:space="preserve"> bigode</t>
  </si>
  <si>
    <t>ADALBERTO PEREIRA</t>
  </si>
  <si>
    <t>ISS QN E ALVARA</t>
  </si>
  <si>
    <t>CARTAO</t>
  </si>
  <si>
    <t>MANUTENÇÃO CASA</t>
  </si>
  <si>
    <t>BENETTI &amp; MARQUES LTDA</t>
  </si>
  <si>
    <t>festa</t>
  </si>
  <si>
    <t>final do ano</t>
  </si>
  <si>
    <t>LUCI DUARTE FERREIRA</t>
  </si>
  <si>
    <t>MARIA OZELIA PEREIRA</t>
  </si>
  <si>
    <t xml:space="preserve">IZAURA DE PAULA </t>
  </si>
  <si>
    <t>IZAURA DAS NEVES</t>
  </si>
  <si>
    <t>KAROL</t>
  </si>
  <si>
    <t>GURU SEXAGEM DE AVES LTDA</t>
  </si>
  <si>
    <t>ANAIR FERREIRA</t>
  </si>
  <si>
    <t>IVONEI</t>
  </si>
  <si>
    <t>DATA PGTO</t>
  </si>
  <si>
    <t>ANO REF</t>
  </si>
  <si>
    <t>LAURO ROTA</t>
  </si>
  <si>
    <t>MARIA CLAUDETE DA SILVA</t>
  </si>
  <si>
    <t>GLEISON</t>
  </si>
  <si>
    <t>R$ 0,00</t>
  </si>
  <si>
    <t>GERALDO BRANDT</t>
  </si>
  <si>
    <t>HEVELCIO RAMOS</t>
  </si>
  <si>
    <t>IRANI RODRIGUES LOGOS</t>
  </si>
  <si>
    <t>FAUSTO</t>
  </si>
  <si>
    <t>JOAO LIDIO BARBOSA</t>
  </si>
  <si>
    <t>NOME</t>
  </si>
  <si>
    <t>JOÃO LIDIO BARBOSA</t>
  </si>
  <si>
    <t>CERTO</t>
  </si>
  <si>
    <t>LUANA AP. BASTOS</t>
  </si>
  <si>
    <t>Coluna1</t>
  </si>
  <si>
    <t>JOSEMAR DE JESUS ROBERTO</t>
  </si>
  <si>
    <t>ANTONIO MARCIO DO CARMO</t>
  </si>
  <si>
    <t>ANTONIO LEANDRO RUIVO</t>
  </si>
  <si>
    <t>LUCIANO CAMARGO DO NASCIMENTO</t>
  </si>
  <si>
    <t>CLIENTE2</t>
  </si>
  <si>
    <t>JOSÉ EDNILSON DA ROSA</t>
  </si>
  <si>
    <t>JOSE LAURINDO RIBAS</t>
  </si>
  <si>
    <t>CARLITO DE QUADROS</t>
  </si>
  <si>
    <t>NELSON ANTONIO MONTEIRO</t>
  </si>
  <si>
    <t>FRANCIS MICHALKIS</t>
  </si>
  <si>
    <t>0,,0</t>
  </si>
  <si>
    <t xml:space="preserve"> </t>
  </si>
  <si>
    <t>PRO-LABORE OLIVIR</t>
  </si>
  <si>
    <t>PEDRO BRANDIELI</t>
  </si>
  <si>
    <t>CRISTINA BRANDE</t>
  </si>
  <si>
    <t>JOÃO BATISTA CRUZ</t>
  </si>
  <si>
    <t>EZEQUIEL KACHINESKI</t>
  </si>
  <si>
    <t>NEOMARIA AP. DA CRUZ</t>
  </si>
  <si>
    <t>amadeu schipanski</t>
  </si>
  <si>
    <t>AMADEU SCHIPANSKI</t>
  </si>
  <si>
    <t>ALEXANDRO SILVA ANDRUSKO</t>
  </si>
  <si>
    <t>LINDAIR AP DA SILVA</t>
  </si>
  <si>
    <t>LUIZ CARLOS RAMOS PADILHA</t>
  </si>
  <si>
    <t>PAPEL</t>
  </si>
  <si>
    <t>ALCEBIADES DE ANANHA</t>
  </si>
  <si>
    <t>JOSÉ ADILSON MOREIRA</t>
  </si>
  <si>
    <t>MAYRA FONTOURA</t>
  </si>
  <si>
    <t>JULJHO</t>
  </si>
  <si>
    <t>RONALDO SOLEK</t>
  </si>
  <si>
    <t xml:space="preserve"> SANEPAR</t>
  </si>
  <si>
    <t>JOZINA VRIESMAN</t>
  </si>
  <si>
    <t>MYRIAN CARDOSO</t>
  </si>
  <si>
    <t>MARIO KRIK</t>
  </si>
  <si>
    <t>carteira</t>
  </si>
  <si>
    <t>GRACHK &amp; PAULA LTDA</t>
  </si>
  <si>
    <t>MARIA DE LOURDES KSINSKI</t>
  </si>
  <si>
    <t>LUCIANO CAMARGO DO NASCIEMNTO</t>
  </si>
  <si>
    <t>GASOLINA</t>
  </si>
  <si>
    <t xml:space="preserve">MAIO </t>
  </si>
  <si>
    <t>junho</t>
  </si>
  <si>
    <t>18/00009</t>
  </si>
  <si>
    <t>GRACHK E PAULA LTDA</t>
  </si>
  <si>
    <t>CRC PR</t>
  </si>
  <si>
    <t>0//10</t>
  </si>
  <si>
    <t>WILSON AIRES</t>
  </si>
  <si>
    <t>DARCI SVIERCOSKI</t>
  </si>
  <si>
    <t>LUCIANO CAMARGO</t>
  </si>
  <si>
    <t>maio</t>
  </si>
  <si>
    <t>ALLVARA</t>
  </si>
  <si>
    <t>JUAREZ AVILA</t>
  </si>
  <si>
    <t>FERNANDO STADLER</t>
  </si>
  <si>
    <t>Marcio Rodrigues</t>
  </si>
  <si>
    <t>MARCIO RODRIGUES</t>
  </si>
  <si>
    <t>LIVRO CAIXA 2020</t>
  </si>
  <si>
    <t>19,300,00</t>
  </si>
  <si>
    <t>2,500,00</t>
  </si>
  <si>
    <t>DEBORA BISCAIA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</si>
</sst>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R$ &quot;* #,##0.00_-;&quot;-R$ &quot;* #,##0.00_-;_-&quot;R$ &quot;* \-??_-;_-@_-"/>
    <numFmt numFmtId="165" formatCode="[$R$]\ #,##0.00;[Red]\-[$R$]\ #,##0.00"/>
    <numFmt numFmtId="166" formatCode="&quot;R$ &quot;#,##0.00"/>
    <numFmt numFmtId="167" formatCode="d/m/yyyy"/>
    <numFmt numFmtId="168" formatCode="&quot;R$&quot;\ #,##0.00"/>
    <numFmt numFmtId="169" formatCode="[$-F800]dddd\,\ mmmm\ dd\,\ yyyy"/>
  </numFmts>
  <fonts count="27" x14ac:knownFonts="1">
    <font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sz val="48"/>
      <color rgb="FF000000"/>
      <name val="Calibri"/>
      <family val="2"/>
      <charset val="1"/>
    </font>
    <font>
      <sz val="48"/>
      <color rgb="FF000000"/>
      <name val="Times New Roman"/>
      <family val="1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FFFF"/>
      <name val="Times New Roman"/>
      <family val="1"/>
      <charset val="1"/>
    </font>
    <font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b/>
      <sz val="16"/>
      <color rgb="FF000000"/>
      <name val="Times New Roman"/>
      <family val="1"/>
      <charset val="1"/>
    </font>
    <font>
      <b/>
      <sz val="16"/>
      <color rgb="FFE7E6E6"/>
      <name val="Times New Roman"/>
      <family val="1"/>
      <charset val="1"/>
    </font>
    <font>
      <b/>
      <sz val="16"/>
      <color rgb="FF000000"/>
      <name val="Times New Roman"/>
      <family val="1"/>
    </font>
    <font>
      <sz val="16"/>
      <color rgb="FF000000"/>
      <name val="Calibri"/>
      <family val="2"/>
    </font>
    <font>
      <u/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0"/>
      <name val="Calibri"/>
      <family val="2"/>
      <charset val="1"/>
    </font>
    <font>
      <b/>
      <sz val="16"/>
      <color theme="0"/>
      <name val="Times New Roman"/>
      <family val="1"/>
      <charset val="1"/>
    </font>
    <font>
      <sz val="16"/>
      <color theme="0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ED1C24"/>
      </patternFill>
    </fill>
    <fill>
      <patternFill patternType="solid">
        <fgColor rgb="FFBDD7EE"/>
        <bgColor rgb="FFC5E0B4"/>
      </patternFill>
    </fill>
    <fill>
      <patternFill patternType="solid">
        <fgColor rgb="FF21409A"/>
        <bgColor rgb="FF003366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CC99"/>
      </patternFill>
    </fill>
    <fill>
      <patternFill patternType="solid">
        <fgColor rgb="FF548235"/>
        <bgColor rgb="FF339966"/>
      </patternFill>
    </fill>
    <fill>
      <patternFill patternType="solid">
        <fgColor rgb="FF000000"/>
        <bgColor rgb="FF0D0D0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66FF33"/>
      </patternFill>
    </fill>
    <fill>
      <patternFill patternType="solid">
        <fgColor rgb="FF0D0D0D"/>
        <bgColor rgb="FF0000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D1C24"/>
      </patternFill>
    </fill>
    <fill>
      <patternFill patternType="solid">
        <fgColor theme="1"/>
        <bgColor rgb="FFFFCC99"/>
      </patternFill>
    </fill>
    <fill>
      <patternFill patternType="solid">
        <fgColor theme="1"/>
        <bgColor rgb="FF66FF33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FFFFFF"/>
      </left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0" fillId="0" borderId="0" applyBorder="0" applyProtection="0"/>
    <xf numFmtId="0" fontId="9" fillId="0" borderId="0" applyBorder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 applyBorder="1" applyAlignment="1" applyProtection="1"/>
    <xf numFmtId="1" fontId="2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164" fontId="0" fillId="0" borderId="0" xfId="1" applyFont="1" applyBorder="1" applyAlignment="1" applyProtection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8" borderId="0" xfId="0" applyFont="1" applyFill="1"/>
    <xf numFmtId="0" fontId="0" fillId="0" borderId="0" xfId="0" applyFont="1"/>
    <xf numFmtId="165" fontId="0" fillId="0" borderId="0" xfId="1" applyNumberFormat="1" applyFont="1" applyBorder="1" applyAlignment="1" applyProtection="1"/>
    <xf numFmtId="0" fontId="0" fillId="0" borderId="8" xfId="0" applyFont="1" applyBorder="1"/>
    <xf numFmtId="0" fontId="0" fillId="9" borderId="8" xfId="0" applyFont="1" applyFill="1" applyBorder="1"/>
    <xf numFmtId="0" fontId="0" fillId="0" borderId="9" xfId="0" applyBorder="1"/>
    <xf numFmtId="164" fontId="0" fillId="0" borderId="0" xfId="0" applyNumberFormat="1" applyFont="1"/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8" borderId="0" xfId="0" applyFont="1" applyFill="1" applyBorder="1" applyAlignment="1">
      <alignment horizontal="center"/>
    </xf>
    <xf numFmtId="166" fontId="4" fillId="10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/>
    <xf numFmtId="0" fontId="5" fillId="8" borderId="10" xfId="0" applyFont="1" applyFill="1" applyBorder="1" applyAlignment="1"/>
    <xf numFmtId="166" fontId="4" fillId="8" borderId="10" xfId="0" applyNumberFormat="1" applyFont="1" applyFill="1" applyBorder="1" applyAlignment="1">
      <alignment horizontal="left"/>
    </xf>
    <xf numFmtId="166" fontId="4" fillId="8" borderId="2" xfId="0" applyNumberFormat="1" applyFont="1" applyFill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0" fontId="6" fillId="7" borderId="11" xfId="0" applyFont="1" applyFill="1" applyBorder="1" applyAlignment="1">
      <alignment horizontal="left" vertical="center"/>
    </xf>
    <xf numFmtId="0" fontId="6" fillId="7" borderId="12" xfId="0" applyFont="1" applyFill="1" applyBorder="1" applyAlignment="1">
      <alignment horizontal="left" vertical="center"/>
    </xf>
    <xf numFmtId="0" fontId="0" fillId="11" borderId="0" xfId="0" applyFill="1"/>
    <xf numFmtId="0" fontId="7" fillId="11" borderId="0" xfId="0" applyFont="1" applyFill="1"/>
    <xf numFmtId="0" fontId="8" fillId="12" borderId="11" xfId="0" applyFont="1" applyFill="1" applyBorder="1" applyAlignment="1">
      <alignment horizontal="left" vertical="center"/>
    </xf>
    <xf numFmtId="0" fontId="8" fillId="12" borderId="12" xfId="0" applyFont="1" applyFill="1" applyBorder="1" applyAlignment="1">
      <alignment horizontal="left" vertical="center"/>
    </xf>
    <xf numFmtId="0" fontId="8" fillId="12" borderId="1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2" applyBorder="1" applyAlignment="1" applyProtection="1"/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67" fontId="0" fillId="0" borderId="0" xfId="0" applyNumberFormat="1"/>
    <xf numFmtId="14" fontId="0" fillId="0" borderId="0" xfId="0" applyNumberFormat="1"/>
    <xf numFmtId="0" fontId="4" fillId="0" borderId="6" xfId="0" applyFont="1" applyBorder="1" applyAlignment="1"/>
    <xf numFmtId="0" fontId="4" fillId="13" borderId="0" xfId="0" applyFont="1" applyFill="1" applyBorder="1" applyAlignment="1">
      <alignment horizontal="center"/>
    </xf>
    <xf numFmtId="0" fontId="0" fillId="14" borderId="0" xfId="0" applyFill="1"/>
    <xf numFmtId="164" fontId="10" fillId="0" borderId="0" xfId="1"/>
    <xf numFmtId="1" fontId="2" fillId="15" borderId="0" xfId="0" applyNumberFormat="1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1" applyFont="1" applyFill="1" applyBorder="1" applyAlignment="1" applyProtection="1"/>
    <xf numFmtId="164" fontId="12" fillId="0" borderId="0" xfId="1" applyFont="1"/>
    <xf numFmtId="164" fontId="14" fillId="0" borderId="0" xfId="1" applyFont="1" applyBorder="1" applyAlignment="1" applyProtection="1"/>
    <xf numFmtId="1" fontId="14" fillId="0" borderId="0" xfId="1" applyNumberFormat="1" applyFont="1" applyBorder="1" applyAlignment="1" applyProtection="1">
      <alignment horizontal="center"/>
    </xf>
    <xf numFmtId="164" fontId="12" fillId="14" borderId="0" xfId="1" applyFont="1" applyFill="1"/>
    <xf numFmtId="164" fontId="14" fillId="3" borderId="3" xfId="1" applyFont="1" applyFill="1" applyBorder="1" applyAlignment="1" applyProtection="1">
      <alignment horizontal="center"/>
    </xf>
    <xf numFmtId="164" fontId="14" fillId="5" borderId="4" xfId="1" applyFont="1" applyFill="1" applyBorder="1" applyAlignment="1" applyProtection="1">
      <alignment horizontal="center"/>
    </xf>
    <xf numFmtId="164" fontId="14" fillId="6" borderId="5" xfId="1" applyFont="1" applyFill="1" applyBorder="1" applyAlignment="1" applyProtection="1">
      <alignment horizontal="center"/>
    </xf>
    <xf numFmtId="164" fontId="14" fillId="16" borderId="5" xfId="1" applyFont="1" applyFill="1" applyBorder="1" applyAlignment="1" applyProtection="1">
      <alignment horizontal="center"/>
    </xf>
    <xf numFmtId="164" fontId="15" fillId="2" borderId="6" xfId="1" applyFont="1" applyFill="1" applyBorder="1" applyAlignment="1" applyProtection="1">
      <alignment horizontal="center"/>
    </xf>
    <xf numFmtId="164" fontId="15" fillId="7" borderId="0" xfId="1" applyFont="1" applyFill="1" applyBorder="1" applyAlignment="1" applyProtection="1">
      <alignment horizontal="center"/>
    </xf>
    <xf numFmtId="164" fontId="15" fillId="7" borderId="7" xfId="1" applyFont="1" applyFill="1" applyBorder="1" applyAlignment="1" applyProtection="1">
      <alignment horizontal="center"/>
    </xf>
    <xf numFmtId="164" fontId="16" fillId="0" borderId="0" xfId="1" applyFont="1" applyBorder="1" applyAlignment="1" applyProtection="1"/>
    <xf numFmtId="1" fontId="16" fillId="0" borderId="0" xfId="1" applyNumberFormat="1" applyFont="1" applyBorder="1" applyAlignment="1" applyProtection="1">
      <alignment horizontal="center"/>
    </xf>
    <xf numFmtId="164" fontId="16" fillId="16" borderId="5" xfId="1" applyFont="1" applyFill="1" applyBorder="1" applyAlignment="1" applyProtection="1">
      <alignment horizontal="center"/>
    </xf>
    <xf numFmtId="0" fontId="12" fillId="8" borderId="0" xfId="0" applyFont="1" applyFill="1"/>
    <xf numFmtId="164" fontId="17" fillId="0" borderId="0" xfId="0" applyNumberFormat="1" applyFont="1"/>
    <xf numFmtId="164" fontId="17" fillId="0" borderId="0" xfId="0" applyNumberFormat="1" applyFont="1" applyAlignment="1">
      <alignment horizontal="center"/>
    </xf>
    <xf numFmtId="164" fontId="17" fillId="14" borderId="0" xfId="0" applyNumberFormat="1" applyFont="1" applyFill="1"/>
    <xf numFmtId="164" fontId="17" fillId="0" borderId="0" xfId="0" applyNumberFormat="1" applyFont="1" applyBorder="1" applyAlignment="1">
      <alignment horizontal="center"/>
    </xf>
    <xf numFmtId="164" fontId="17" fillId="14" borderId="0" xfId="0" applyNumberFormat="1" applyFont="1" applyFill="1" applyAlignment="1">
      <alignment horizontal="center"/>
    </xf>
    <xf numFmtId="164" fontId="16" fillId="0" borderId="0" xfId="0" applyNumberFormat="1" applyFont="1"/>
    <xf numFmtId="16" fontId="0" fillId="0" borderId="0" xfId="0" applyNumberFormat="1"/>
    <xf numFmtId="16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1" applyFont="1" applyAlignment="1">
      <alignment horizontal="right"/>
    </xf>
    <xf numFmtId="164" fontId="10" fillId="0" borderId="0" xfId="0" applyNumberFormat="1" applyFont="1" applyFill="1" applyAlignment="1"/>
    <xf numFmtId="0" fontId="18" fillId="0" borderId="0" xfId="0" applyFont="1" applyAlignment="1">
      <alignment horizontal="center" vertical="top" wrapText="1"/>
    </xf>
    <xf numFmtId="0" fontId="20" fillId="0" borderId="0" xfId="0" applyFont="1"/>
    <xf numFmtId="0" fontId="0" fillId="0" borderId="0" xfId="0" applyAlignment="1">
      <alignment horizontal="left" vertical="center"/>
    </xf>
    <xf numFmtId="164" fontId="0" fillId="0" borderId="0" xfId="1" applyFont="1"/>
    <xf numFmtId="0" fontId="21" fillId="2" borderId="8" xfId="0" applyFont="1" applyFill="1" applyBorder="1"/>
    <xf numFmtId="0" fontId="22" fillId="2" borderId="8" xfId="0" applyFont="1" applyFill="1" applyBorder="1"/>
    <xf numFmtId="164" fontId="23" fillId="4" borderId="4" xfId="1" applyFont="1" applyFill="1" applyBorder="1" applyAlignment="1" applyProtection="1">
      <alignment horizontal="center"/>
    </xf>
    <xf numFmtId="164" fontId="24" fillId="0" borderId="0" xfId="0" applyNumberFormat="1" applyFont="1" applyAlignment="1">
      <alignment horizontal="center"/>
    </xf>
    <xf numFmtId="0" fontId="21" fillId="14" borderId="0" xfId="0" applyFont="1" applyFill="1" applyAlignment="1">
      <alignment horizontal="center"/>
    </xf>
    <xf numFmtId="14" fontId="6" fillId="7" borderId="1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8" borderId="0" xfId="0" applyFont="1" applyFill="1" applyAlignment="1">
      <alignment horizontal="center"/>
    </xf>
    <xf numFmtId="166" fontId="4" fillId="17" borderId="2" xfId="0" applyNumberFormat="1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 vertical="center"/>
    </xf>
    <xf numFmtId="17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6" fontId="4" fillId="17" borderId="1" xfId="0" applyNumberFormat="1" applyFont="1" applyFill="1" applyBorder="1" applyAlignment="1">
      <alignment horizontal="center" vertical="center"/>
    </xf>
    <xf numFmtId="166" fontId="4" fillId="8" borderId="10" xfId="0" applyNumberFormat="1" applyFont="1" applyFill="1" applyBorder="1" applyAlignment="1">
      <alignment horizontal="center"/>
    </xf>
    <xf numFmtId="0" fontId="0" fillId="14" borderId="0" xfId="0" applyFont="1" applyFill="1" applyAlignment="1">
      <alignment horizontal="center" vertical="top" wrapText="1"/>
    </xf>
    <xf numFmtId="164" fontId="16" fillId="14" borderId="0" xfId="1" applyFont="1" applyFill="1" applyBorder="1" applyAlignment="1" applyProtection="1"/>
    <xf numFmtId="165" fontId="0" fillId="0" borderId="0" xfId="1" applyNumberFormat="1" applyFont="1" applyBorder="1" applyAlignment="1" applyProtection="1">
      <alignment horizontal="right"/>
    </xf>
    <xf numFmtId="0" fontId="1" fillId="2" borderId="1" xfId="0" applyFont="1" applyFill="1" applyBorder="1" applyAlignment="1">
      <alignment horizontal="center" vertical="center"/>
    </xf>
    <xf numFmtId="43" fontId="11" fillId="14" borderId="0" xfId="0" applyNumberFormat="1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-&quot;R$ &quot;* #,##0.00_-;&quot;-R$ &quot;* #,##0.00_-;_-&quot;R$ &quot;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1" formatCode="dd/mm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[$R$]\ #,##0.00;[Red]\-[$R$]\ #,##0.00"/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scheme val="none"/>
      </font>
      <fill>
        <patternFill patternType="solid">
          <fgColor rgb="FFFFCC99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  <color theme="0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  <numFmt numFmtId="164" formatCode="_-&quot;R$ &quot;* #,##0.00_-;&quot;-R$ &quot;* #,##0.00_-;_-&quot;R$ &quot;* \-??_-;_-@_-"/>
    </dxf>
    <dxf>
      <font>
        <strike val="0"/>
        <outline val="0"/>
        <shadow val="0"/>
        <u val="none"/>
        <vertAlign val="baseline"/>
        <sz val="16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6"/>
      </font>
    </dxf>
    <dxf>
      <alignment horizontal="center" vertical="top" textRotation="0" indent="0" justifyLastLine="0" shrinkToFit="0" readingOrder="0"/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2"/>
      </font>
      <fill>
        <patternFill>
          <bgColor rgb="FFC00000"/>
        </patternFill>
      </fill>
    </dxf>
    <dxf>
      <font>
        <color theme="2"/>
      </font>
      <fill>
        <patternFill>
          <bgColor theme="9" tint="-0.24994659260841701"/>
        </patternFill>
      </fill>
    </dxf>
    <dxf>
      <font>
        <color theme="2"/>
      </font>
      <fill>
        <patternFill>
          <bgColor rgb="FFC00000"/>
        </patternFill>
      </fill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2"/>
      </font>
      <fill>
        <patternFill>
          <bgColor rgb="FFC00000"/>
        </patternFill>
      </fill>
    </dxf>
    <dxf>
      <font>
        <color theme="2"/>
      </font>
      <fill>
        <patternFill>
          <bgColor theme="9" tint="-0.24994659260841701"/>
        </patternFill>
      </fill>
    </dxf>
    <dxf>
      <font>
        <color theme="2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8788A"/>
      <rgbColor rgb="FF969696"/>
      <rgbColor rgb="FF003366"/>
      <rgbColor rgb="FF339966"/>
      <rgbColor rgb="FF0D0D0D"/>
      <rgbColor rgb="FF333300"/>
      <rgbColor rgb="FFED1C24"/>
      <rgbColor rgb="FF993366"/>
      <rgbColor rgb="FF21409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47625</xdr:colOff>
      <xdr:row>45</xdr:row>
      <xdr:rowOff>85725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ela7" displayName="Tabela7" ref="A2:Z74" totalsRowShown="0" headerRowDxfId="66" dataDxfId="65">
  <autoFilter ref="A2:Z74" xr:uid="{00000000-0009-0000-0100-00000A000000}"/>
  <tableColumns count="26">
    <tableColumn id="1" xr3:uid="{8937A269-EB1D-473F-B97B-F32C021DE054}" name="CLIENTE2" dataDxfId="64" dataCellStyle="Moeda"/>
    <tableColumn id="2" xr3:uid="{00000000-0010-0000-0000-000002000000}" name="VALOR HONORARIO" dataDxfId="63"/>
    <tableColumn id="3" xr3:uid="{00000000-0010-0000-0000-000003000000}" name="MPD" dataDxfId="62"/>
    <tableColumn id="4" xr3:uid="{00000000-0010-0000-0000-000004000000}" name="ACERTO / SALDO DEVEDOR ANTERIOR" dataDxfId="61"/>
    <tableColumn id="5" xr3:uid="{00000000-0010-0000-0000-000005000000}" name="SALDO ATUAL" dataDxfId="60" dataCellStyle="Moeda"/>
    <tableColumn id="25" xr3:uid="{00000000-0010-0000-0000-000019000000}" name="." dataDxfId="59" dataCellStyle="Moeda"/>
    <tableColumn id="6" xr3:uid="{00000000-0010-0000-0000-000006000000}" name="ABERTURA DE EMPRESA" dataDxfId="58">
      <calculatedColumnFormula>SUMIFS(Tabela1[VALOR],Tabela1[Coluna1],CLIENTE2,Tabela1[REFERENTE],Tabela7[[#Headers],[ABERTURA DE EMPRESA]],Tabela1[ANO REF],AnoRef)</calculatedColumnFormula>
    </tableColumn>
    <tableColumn id="7" xr3:uid="{00000000-0010-0000-0000-000007000000}" name="IRPF" dataDxfId="57">
      <calculatedColumnFormula>SUMIFS(Tabela1[VALOR],Tabela1[Coluna1],#REF!,Tabela1[REFERENTE],Tabela7[[#Headers],[IRPF]],Tabela1[ANO REF],AnoRef)</calculatedColumnFormula>
    </tableColumn>
    <tableColumn id="8" xr3:uid="{00000000-0010-0000-0000-000008000000}" name="BALANCO" dataDxfId="56">
      <calculatedColumnFormula>SUMIFS(Tabela1[VALOR],Tabela1[Coluna1],#REF!,Tabela1[REFERENTE],Tabela7[[#Headers],[BALANCO]],Tabela1[ANO REF],AnoRef)</calculatedColumnFormula>
    </tableColumn>
    <tableColumn id="9" xr3:uid="{00000000-0010-0000-0000-000009000000}" name="DEFIS" dataDxfId="55">
      <calculatedColumnFormula>SUMIFS(Tabela1[VALOR],Tabela1[Coluna1],CLIENTE2,Tabela1[REFERENTE],Tabela7[[#Headers],[DEFIS]],Tabela1[ANO REF],AnoRef)</calculatedColumnFormula>
    </tableColumn>
    <tableColumn id="10" xr3:uid="{00000000-0010-0000-0000-00000A000000}" name="RAIS" dataDxfId="54">
      <calculatedColumnFormula>SUMIFS(Tabela1[VALOR],Tabela1[Coluna1],CLIENTE2,Tabela1[REFERENTE],Tabela7[[#Headers],[RAIS]],Tabela1[ANO REF],AnoRef)</calculatedColumnFormula>
    </tableColumn>
    <tableColumn id="26" xr3:uid="{00000000-0010-0000-0000-00001A000000}" name=".2" dataDxfId="53" dataCellStyle="Moeda"/>
    <tableColumn id="11" xr3:uid="{00000000-0010-0000-0000-00000B000000}" name="ACERTO" dataDxfId="52"/>
    <tableColumn id="12" xr3:uid="{00000000-0010-0000-0000-00000C000000}" name="JANEIRO" dataDxfId="51">
      <calculatedColumnFormula>SUMIFS(Tabela1[VALOR],Tabela1[Coluna1],Tabela7[[#This Row],[CLIENTE2]],Tabela1[[REF ]],Tabela7[[#Headers],[JANEIRO]],Tabela1[REFERENTE],"HONORARIO",Tabela1[ANO REF],AnoRef)-Tabela7[[#This Row],[VALOR HONORARIO]]</calculatedColumnFormula>
    </tableColumn>
    <tableColumn id="13" xr3:uid="{00000000-0010-0000-0000-00000D000000}" name="FEVEREIRO" dataDxfId="50">
      <calculatedColumnFormula>SUMIFS(Tabela1[VALOR],Tabela1[Coluna1],CLIENTE2,Tabela1[[REF ]],Tabela7[[#Headers],[FEVEREIRO]],Tabela1[REFERENTE],"HONORARIO",Tabela1[ANO REF],AnoRef)-Tabela7[[#This Row],[VALOR HONORARIO]]</calculatedColumnFormula>
    </tableColumn>
    <tableColumn id="14" xr3:uid="{00000000-0010-0000-0000-00000E000000}" name="MARÇO" dataDxfId="49">
      <calculatedColumnFormula>SUMIFS(Tabela1[VALOR],Tabela1[Coluna1],CLIENTE2,Tabela1[[REF ]],Tabela7[[#Headers],[MARÇO]],Tabela1[REFERENTE],"HONORARIO",Tabela1[ANO REF],AnoRef)-Tabela7[[#This Row],[VALOR HONORARIO]]</calculatedColumnFormula>
    </tableColumn>
    <tableColumn id="15" xr3:uid="{00000000-0010-0000-0000-00000F000000}" name="ABRIL" dataDxfId="48">
      <calculatedColumnFormula>SUMIFS(Tabela1[VALOR],Tabela1[Coluna1],CLIENTE2,Tabela1[[REF ]],Tabela7[[#Headers],[ABRIL]],Tabela1[REFERENTE],"HONORARIO",Tabela1[ANO REF],AnoRef)-Tabela7[[#This Row],[VALOR HONORARIO]]</calculatedColumnFormula>
    </tableColumn>
    <tableColumn id="16" xr3:uid="{00000000-0010-0000-0000-000010000000}" name="MAIO" dataDxfId="47">
      <calculatedColumnFormula>SUMIFS(Tabela1[VALOR],Tabela1[Coluna1],CLIENTE2,Tabela1[[REF ]],Tabela7[[#Headers],[MAIO]],Tabela1[REFERENTE],"HONORARIO",Tabela1[ANO REF],AnoRef)-Tabela7[[#This Row],[VALOR HONORARIO]]</calculatedColumnFormula>
    </tableColumn>
    <tableColumn id="17" xr3:uid="{00000000-0010-0000-0000-000011000000}" name="JUNHO" dataDxfId="46">
      <calculatedColumnFormula>SUMIFS(Tabela1[VALOR],Tabela1[Coluna1],CLIENTE2,Tabela1[[REF ]],Tabela7[[#Headers],[JUNHO]],Tabela1[REFERENTE],"HONORARIO",Tabela1[ANO REF],AnoRef)-Tabela7[[#This Row],[VALOR HONORARIO]]</calculatedColumnFormula>
    </tableColumn>
    <tableColumn id="18" xr3:uid="{00000000-0010-0000-0000-000012000000}" name="JULHO" dataDxfId="45">
      <calculatedColumnFormula>SUMIFS(Tabela1[VALOR],Tabela1[Coluna1],CLIENTE2,Tabela1[[REF ]],Tabela7[[#Headers],[JULHO]],Tabela1[REFERENTE],"HONORARIO",Tabela1[ANO REF],AnoRef)-Tabela7[[#This Row],[VALOR HONORARIO]]</calculatedColumnFormula>
    </tableColumn>
    <tableColumn id="19" xr3:uid="{00000000-0010-0000-0000-000013000000}" name="AGOSTO" dataDxfId="44">
      <calculatedColumnFormula>SUMIFS(Tabela1[VALOR],Tabela1[Coluna1],CLIENTE2,Tabela1[[REF ]],Tabela7[[#Headers],[AGOSTO]],Tabela1[REFERENTE],"HONORARIO",Tabela1[ANO REF],AnoRef)-Tabela7[[#This Row],[VALOR HONORARIO]]</calculatedColumnFormula>
    </tableColumn>
    <tableColumn id="20" xr3:uid="{00000000-0010-0000-0000-000014000000}" name="SETEMBRO" dataDxfId="43">
      <calculatedColumnFormula>SUMIFS(Tabela1[VALOR],Tabela1[Coluna1],CLIENTE2,Tabela1[[REF ]],Tabela7[[#Headers],[SETEMBRO]],Tabela1[REFERENTE],"HONORARIO",Tabela1[ANO REF],AnoRef)-Tabela7[[#This Row],[VALOR HONORARIO]]</calculatedColumnFormula>
    </tableColumn>
    <tableColumn id="21" xr3:uid="{00000000-0010-0000-0000-000015000000}" name="OUTUBRO" dataDxfId="42">
      <calculatedColumnFormula>SUMIFS(Tabela1[VALOR],Tabela1[Coluna1],CLIENTE2,Tabela1[[REF ]],Tabela7[[#Headers],[OUTUBRO]],Tabela1[REFERENTE],"HONORARIO",Tabela1[ANO REF],AnoRef)-Tabela7[[#This Row],[VALOR HONORARIO]]</calculatedColumnFormula>
    </tableColumn>
    <tableColumn id="22" xr3:uid="{00000000-0010-0000-0000-000016000000}" name="NOVEMBRO" dataDxfId="41">
      <calculatedColumnFormula>SUMIFS(Tabela1[VALOR],Tabela1[Coluna1],CLIENTE2,Tabela1[[REF ]],Tabela7[[#Headers],[NOVEMBRO]],Tabela1[REFERENTE],"HONORARIO",Tabela1[ANO REF],AnoRef)-Tabela7[[#This Row],[VALOR HONORARIO]]</calculatedColumnFormula>
    </tableColumn>
    <tableColumn id="23" xr3:uid="{00000000-0010-0000-0000-000017000000}" name="DEZEMBRO" dataDxfId="40">
      <calculatedColumnFormula>SUMIFS(Tabela1[VALOR],Tabela1[Coluna1],CLIENTE2,Tabela1[[REF ]],Tabela7[[#Headers],[DEZEMBRO]],Tabela1[REFERENTE],"HONORARIO",Tabela1[ANO REF],AnoRef)-Tabela7[[#This Row],[VALOR HONORARIO]]</calculatedColumnFormula>
    </tableColumn>
    <tableColumn id="24" xr3:uid="{00000000-0010-0000-0000-000018000000}" name="TOTAL " dataDxfId="3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271993-D8AC-4355-8E25-9658CD060776}" name="Tabela10" displayName="Tabela10" ref="A38:A40" totalsRowShown="0">
  <autoFilter ref="A38:A40" xr:uid="{9EBC57C9-8DCF-4741-AE37-29A6EEAF69E9}"/>
  <tableColumns count="1">
    <tableColumn id="1" xr3:uid="{CBA93C1A-465E-4556-BC0D-278D94C60642}" name="FON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D416F7E-880D-4D6C-BD77-2C2264F29FEE}" name="Tabela14" displayName="Tabela14" ref="A42:A44" totalsRowShown="0">
  <autoFilter ref="A42:A44" xr:uid="{B754DE44-80E0-4EDA-B7B7-C68D95B7C694}"/>
  <tableColumns count="1">
    <tableColumn id="1" xr3:uid="{9AED5371-0E77-4CBA-94EB-7F33C9E5CB55}" name="FO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a13" displayName="Tabela13" ref="A1:M25" totalsRowCount="1">
  <autoFilter ref="A1:M24" xr:uid="{00000000-0009-0000-0100-000004000000}"/>
  <tableColumns count="13">
    <tableColumn id="1" xr3:uid="{00000000-0010-0000-0100-000001000000}" name="EMPRESA " totalsRowLabel="DIESSON DE PAULA" totalsRowDxfId="38"/>
    <tableColumn id="2" xr3:uid="{00000000-0010-0000-0100-000002000000}" name="JANEIRO " totalsRowLabel="R$ 0,00" dataDxfId="37" totalsRowDxfId="36" dataCellStyle="Moeda" totalsRowCellStyle="Moeda"/>
    <tableColumn id="3" xr3:uid="{00000000-0010-0000-0100-000003000000}" name="FEVEREIRO" dataDxfId="35" totalsRowDxfId="34" dataCellStyle="Moeda" totalsRowCellStyle="Moeda"/>
    <tableColumn id="4" xr3:uid="{00000000-0010-0000-0100-000004000000}" name="MARÇO" totalsRowLabel="R$ 0,00" dataDxfId="33" totalsRowDxfId="32" dataCellStyle="Moeda" totalsRowCellStyle="Moeda"/>
    <tableColumn id="5" xr3:uid="{00000000-0010-0000-0100-000005000000}" name="ABRIL" totalsRowLabel="R$ 0,00" dataDxfId="31" totalsRowDxfId="30" dataCellStyle="Moeda" totalsRowCellStyle="Moeda"/>
    <tableColumn id="6" xr3:uid="{00000000-0010-0000-0100-000006000000}" name="MAIO" totalsRowLabel="R$ 0,00" dataDxfId="29" totalsRowDxfId="28" dataCellStyle="Moeda" totalsRowCellStyle="Moeda"/>
    <tableColumn id="7" xr3:uid="{00000000-0010-0000-0100-000007000000}" name="JUNHO" dataDxfId="27" totalsRowDxfId="26" dataCellStyle="Moeda" totalsRowCellStyle="Moeda"/>
    <tableColumn id="8" xr3:uid="{00000000-0010-0000-0100-000008000000}" name="JULHO" dataDxfId="25" totalsRowDxfId="24" dataCellStyle="Moeda" totalsRowCellStyle="Moeda"/>
    <tableColumn id="9" xr3:uid="{00000000-0010-0000-0100-000009000000}" name="AGOSTO" dataDxfId="23" totalsRowDxfId="22" dataCellStyle="Moeda" totalsRowCellStyle="Moeda"/>
    <tableColumn id="10" xr3:uid="{00000000-0010-0000-0100-00000A000000}" name="SETEMBRO" dataDxfId="21" totalsRowDxfId="20" dataCellStyle="Moeda" totalsRowCellStyle="Moeda"/>
    <tableColumn id="11" xr3:uid="{00000000-0010-0000-0100-00000B000000}" name="OUTUBRO" totalsRowLabel="R$ 0,00" dataDxfId="19" totalsRowDxfId="18" dataCellStyle="Moeda" totalsRowCellStyle="Moeda"/>
    <tableColumn id="12" xr3:uid="{00000000-0010-0000-0100-00000C000000}" name="NOVEMBRO" dataDxfId="17" totalsRowDxfId="16" dataCellStyle="Moeda" totalsRowCellStyle="Moeda"/>
    <tableColumn id="13" xr3:uid="{00000000-0010-0000-0100-00000D000000}" name="DEZEMBRO" dataDxfId="15" totalsRowDxfId="14" dataCellStyle="Moeda" totalsRowCellStyle="Moed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12" displayName="Tabela12" ref="E4:F43" totalsRowCount="1">
  <autoFilter ref="E4:F42" xr:uid="{00000000-0009-0000-0100-000003000000}"/>
  <tableColumns count="2">
    <tableColumn id="1" xr3:uid="{00000000-0010-0000-0200-000001000000}" name="DATA"/>
    <tableColumn id="2" xr3:uid="{00000000-0010-0000-0200-000002000000}" name="SAQU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ela8" displayName="Tabela8" ref="B4:C40" totalsRowCount="1">
  <autoFilter ref="B4:C39" xr:uid="{00000000-0009-0000-0100-00000B000000}"/>
  <tableColumns count="2">
    <tableColumn id="1" xr3:uid="{00000000-0010-0000-0300-000001000000}" name="DATA"/>
    <tableColumn id="2" xr3:uid="{00000000-0010-0000-0300-000002000000}" name="DEPOSITO 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2" displayName="Tabela2" ref="B6:G3276" totalsRowCount="1">
  <autoFilter ref="B6:G3275" xr:uid="{00000000-0009-0000-0100-000005000000}">
    <filterColumn colId="1">
      <filters blank="1">
        <dateGroupItem year="2020" month="11" dateTimeGrouping="month"/>
        <dateGroupItem year="2020" month="12" dateTimeGrouping="month"/>
      </filters>
    </filterColumn>
  </autoFilter>
  <sortState xmlns:xlrd2="http://schemas.microsoft.com/office/spreadsheetml/2017/richdata2" ref="B7:G3275">
    <sortCondition descending="1" ref="E6:E3275"/>
  </sortState>
  <tableColumns count="6">
    <tableColumn id="1" xr3:uid="{00000000-0010-0000-0400-000001000000}" name="FONTE" totalsRowLabel="CARTEIRA"/>
    <tableColumn id="2" xr3:uid="{00000000-0010-0000-0400-000002000000}" name="DATA" totalsRowLabel="06/ago" totalsRowDxfId="1"/>
    <tableColumn id="3" xr3:uid="{00000000-0010-0000-0400-000003000000}" name="TIPO " totalsRowLabel="EESCRITORIO"/>
    <tableColumn id="4" xr3:uid="{00000000-0010-0000-0400-000004000000}" name="CENTRO DE CUSTO " totalsRowLabel="COMUNICAÇÃO"/>
    <tableColumn id="5" xr3:uid="{00000000-0010-0000-0400-000005000000}" name="REFERENTE" totalsRowLabel="INTERCOM"/>
    <tableColumn id="6" xr3:uid="{00000000-0010-0000-0400-000006000000}" name="PAGO" totalsRowLabel=" R$ 50,00 " totalsRowDxfId="0" dataCellStyle="Moed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ela1" displayName="Tabela1" ref="B9:H1507" totalsRowCount="1">
  <autoFilter ref="B9:H1506" xr:uid="{00000000-0009-0000-0100-000001000000}">
    <filterColumn colId="1">
      <filters blank="1">
        <dateGroupItem year="2020" month="11" dateTimeGrouping="month"/>
        <dateGroupItem year="2020" month="12" dateTimeGrouping="month"/>
      </filters>
    </filterColumn>
  </autoFilter>
  <sortState xmlns:xlrd2="http://schemas.microsoft.com/office/spreadsheetml/2017/richdata2" ref="B439:H511">
    <sortCondition ref="G9:G1506"/>
  </sortState>
  <tableColumns count="7">
    <tableColumn id="1" xr3:uid="{00000000-0010-0000-0500-000001000000}" name="FONTE"/>
    <tableColumn id="2" xr3:uid="{00000000-0010-0000-0500-000002000000}" name="DATA PGTO" dataDxfId="6"/>
    <tableColumn id="3" xr3:uid="{00000000-0010-0000-0500-000003000000}" name="REFERENTE"/>
    <tableColumn id="7" xr3:uid="{00000000-0010-0000-0500-000007000000}" name="ANO REF" dataDxfId="5" totalsRowDxfId="3"/>
    <tableColumn id="4" xr3:uid="{00000000-0010-0000-0500-000004000000}" name="REF " dataDxfId="4" totalsRowDxfId="2"/>
    <tableColumn id="5" xr3:uid="{00000000-0010-0000-0500-000005000000}" name="Coluna1"/>
    <tableColumn id="6" xr3:uid="{00000000-0010-0000-0500-000006000000}" name="VALOR" dataCellStyle="Moeda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3" displayName="Tabela3" ref="A1:M480" totalsRowShown="0">
  <autoFilter ref="A1:M480" xr:uid="{00000000-0009-0000-0100-000006000000}"/>
  <sortState xmlns:xlrd2="http://schemas.microsoft.com/office/spreadsheetml/2017/richdata2" ref="A2:M480">
    <sortCondition ref="A1:A480"/>
  </sortState>
  <tableColumns count="13">
    <tableColumn id="1" xr3:uid="{E1EC25D4-D55D-4DD3-B89F-2F5EFBFC6624}" name="NOME"/>
    <tableColumn id="2" xr3:uid="{00000000-0010-0000-0700-000002000000}" name="E-MAIL"/>
    <tableColumn id="3" xr3:uid="{00000000-0010-0000-0700-000003000000}" name="BANCO"/>
    <tableColumn id="4" xr3:uid="{00000000-0010-0000-0700-000004000000}" name="AGENCIA"/>
    <tableColumn id="5" xr3:uid="{00000000-0010-0000-0700-000005000000}" name="CONTA"/>
    <tableColumn id="6" xr3:uid="{00000000-0010-0000-0700-000006000000}" name="TELEFONE"/>
    <tableColumn id="7" xr3:uid="{00000000-0010-0000-0700-000007000000}" name="D /NSC"/>
    <tableColumn id="8" xr3:uid="{00000000-0010-0000-0700-000008000000}" name="TITULO"/>
    <tableColumn id="9" xr3:uid="{00000000-0010-0000-0700-000009000000}" name="CNPJ"/>
    <tableColumn id="10" xr3:uid="{00000000-0010-0000-0700-00000A000000}" name="CPF"/>
    <tableColumn id="11" xr3:uid="{00000000-0010-0000-0700-00000B000000}" name="SENHA SIMPLES"/>
    <tableColumn id="12" xr3:uid="{00000000-0010-0000-0700-00000C000000}" name="SENHA CERTIFICADO"/>
    <tableColumn id="13" xr3:uid="{00000000-0010-0000-0700-00000D000000}" name="senha nf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23D3FC-9533-453F-ACEA-91CBB5540763}" name="Tabela11" displayName="Tabela11" ref="A1:A32" totalsRowShown="0" headerRowDxfId="7">
  <autoFilter ref="A1:A32" xr:uid="{0F6F0953-1F04-4285-BCFA-904A7604EB96}"/>
  <tableColumns count="1">
    <tableColumn id="1" xr3:uid="{6ABAB33E-3C71-4E7D-9E92-EF466E3193D8}" name="DESPESA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6ED7A7-4870-453C-981E-ABB9BE718327}" name="Tabela9" displayName="Tabela9" ref="A34:A36" totalsRowShown="0">
  <autoFilter ref="A34:A36" xr:uid="{F6FC1C8C-66FA-4121-8D1A-099F39E1662D}"/>
  <tableColumns count="1">
    <tableColumn id="1" xr3:uid="{169C28D6-DC0E-4673-8AEA-2CC1F576ED1E}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6"/>
  <sheetViews>
    <sheetView zoomScale="65" zoomScaleNormal="65" workbookViewId="0">
      <pane xSplit="1" topLeftCell="L1" activePane="topRight" state="frozen"/>
      <selection activeCell="A7" sqref="A7"/>
      <selection pane="topRight" activeCell="A27" sqref="A27:XFD27"/>
    </sheetView>
  </sheetViews>
  <sheetFormatPr defaultRowHeight="20.25" x14ac:dyDescent="0.3"/>
  <cols>
    <col min="1" max="1" width="79" customWidth="1"/>
    <col min="2" max="2" width="27" style="57" bestFit="1" customWidth="1"/>
    <col min="3" max="3" width="18.28515625" customWidth="1"/>
    <col min="4" max="4" width="9" style="1" hidden="1" customWidth="1"/>
    <col min="5" max="5" width="26.140625" customWidth="1"/>
    <col min="6" max="6" width="21" bestFit="1" customWidth="1"/>
    <col min="7" max="7" width="17.28515625" bestFit="1" customWidth="1"/>
    <col min="8" max="8" width="22.28515625" style="1" customWidth="1"/>
    <col min="9" max="11" width="19.85546875" style="1" customWidth="1"/>
    <col min="12" max="12" width="11.140625" bestFit="1" customWidth="1"/>
    <col min="13" max="13" width="19.7109375" bestFit="1" customWidth="1"/>
    <col min="14" max="14" width="22.7109375" customWidth="1"/>
    <col min="15" max="15" width="23" style="1" customWidth="1"/>
    <col min="16" max="16" width="18.7109375" style="1" bestFit="1" customWidth="1"/>
    <col min="17" max="22" width="18.42578125" style="1" bestFit="1" customWidth="1"/>
    <col min="23" max="23" width="18.7109375" style="1" bestFit="1" customWidth="1"/>
    <col min="24" max="24" width="18.42578125" style="1" bestFit="1" customWidth="1"/>
    <col min="25" max="25" width="19.5703125" style="1" bestFit="1" customWidth="1"/>
    <col min="26" max="26" width="19" style="2" bestFit="1" customWidth="1"/>
    <col min="27" max="27" width="25.28515625" customWidth="1"/>
    <col min="28" max="1028" width="8.5703125" customWidth="1"/>
  </cols>
  <sheetData>
    <row r="1" spans="1:26" ht="62.25" customHeight="1" thickBot="1" x14ac:dyDescent="0.3">
      <c r="A1" s="96" t="s">
        <v>0</v>
      </c>
      <c r="B1" s="96"/>
      <c r="C1" s="96"/>
      <c r="D1" s="96"/>
      <c r="E1" s="96"/>
      <c r="F1" s="3">
        <v>12</v>
      </c>
      <c r="G1" s="42"/>
      <c r="H1" s="97"/>
      <c r="I1" s="98"/>
      <c r="J1" s="98"/>
      <c r="K1" s="98"/>
      <c r="L1" s="98"/>
      <c r="M1" s="43"/>
      <c r="N1" s="44"/>
      <c r="O1" s="99">
        <v>2020</v>
      </c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spans="1:26" s="6" customFormat="1" ht="52.5" customHeight="1" thickBot="1" x14ac:dyDescent="0.3">
      <c r="A2" s="73" t="s">
        <v>453</v>
      </c>
      <c r="B2" s="4" t="s">
        <v>1</v>
      </c>
      <c r="C2" s="4" t="s">
        <v>2</v>
      </c>
      <c r="D2" s="4" t="s">
        <v>3</v>
      </c>
      <c r="E2" s="73" t="s">
        <v>4</v>
      </c>
      <c r="F2" s="4" t="s">
        <v>288</v>
      </c>
      <c r="G2" s="4" t="s">
        <v>5</v>
      </c>
      <c r="H2" s="4" t="s">
        <v>6</v>
      </c>
      <c r="I2" s="4" t="s">
        <v>287</v>
      </c>
      <c r="J2" s="4" t="s">
        <v>7</v>
      </c>
      <c r="K2" s="4" t="s">
        <v>8</v>
      </c>
      <c r="L2" s="93" t="s">
        <v>289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21</v>
      </c>
      <c r="Z2" s="5" t="s">
        <v>22</v>
      </c>
    </row>
    <row r="3" spans="1:26" ht="21.75" thickBot="1" x14ac:dyDescent="0.4">
      <c r="A3" s="57" t="s">
        <v>23</v>
      </c>
      <c r="B3" s="47">
        <v>250</v>
      </c>
      <c r="C3" s="48">
        <f>F1</f>
        <v>12</v>
      </c>
      <c r="D3" s="47">
        <v>-5166</v>
      </c>
      <c r="E3" s="46">
        <f>SUM(Tabela7[[#This Row],[JANEIRO]:[DEZEMBRO]],(Tabela7[[#This Row],[MPD]]*Tabela7[[#This Row],[VALOR HONORARIO]]),Tabela7[[#This Row],[ACERTO]])</f>
        <v>-4916</v>
      </c>
      <c r="F3" s="49"/>
      <c r="G3" s="47">
        <f>SUMIFS(Tabela1[VALOR],Tabela1[Coluna1],CLIENTE2,Tabela1[REFERENTE],Tabela7[[#Headers],[ABERTURA DE EMPRESA]],Tabela1[ANO REF],AnoRef)</f>
        <v>0</v>
      </c>
      <c r="H3" s="50">
        <f>SUMIFS(Tabela1[VALOR],Tabela1[Coluna1],CLIENTE2,Tabela1[REFERENTE],Tabela7[[#Headers],[IRPF]],Tabela1[ANO REF],AnoRef)</f>
        <v>0</v>
      </c>
      <c r="I3" s="79">
        <f>SUMIFS(Tabela1[VALOR],Tabela1[Coluna1],CLIENTE2,Tabela1[REFERENTE],Tabela7[[#Headers],[BALANCO]],Tabela1[ANO REF],AnoRef)</f>
        <v>0</v>
      </c>
      <c r="J3" s="51">
        <f>SUMIFS(Tabela1[VALOR],Tabela1[Coluna1],CLIENTE2,Tabela1[REFERENTE],Tabela7[[#Headers],[DEFIS]],Tabela1[ANO REF],AnoRef)</f>
        <v>0</v>
      </c>
      <c r="K3" s="52">
        <f>SUMIFS(Tabela1[VALOR],Tabela1[Coluna1],CLIENTE2,Tabela1[REFERENTE],Tabela7[[#Headers],[RAIS]],Tabela1[ANO REF],AnoRef)</f>
        <v>0</v>
      </c>
      <c r="L3" s="53"/>
      <c r="M3" s="54">
        <f>SUMIFS(Tabela1[VALOR],Tabela1[Coluna1],#REF!,Tabela1[[REF ]],Tabela7[[#Headers],[ACERTO]],Tabela1[REFERENTE],"HONORARIO")+Tabela7[[#This Row],[ACERTO / SALDO DEVEDOR ANTERIOR]]</f>
        <v>-5166</v>
      </c>
      <c r="N3" s="55">
        <f>SUMIFS(Tabela1[VALOR],Tabela1[Coluna1],Tabela7[[#This Row],[CLIENTE2]],Tabela1[[REF ]],Tabela7[[#Headers],[JANEIRO]],Tabela1[REFERENTE],"HONORARIO",Tabela1[ANO REF],AnoRef)-Tabela7[[#This Row],[VALOR HONORARIO]]</f>
        <v>0</v>
      </c>
      <c r="O3" s="55">
        <f>SUMIFS(Tabela1[VALOR],Tabela1[Coluna1],CLIENTE2,Tabela1[[REF ]],Tabela7[[#Headers],[FEVEREIRO]],Tabela1[REFERENTE],"HONORARIO",Tabela1[ANO REF],AnoRef)-Tabela7[[#This Row],[VALOR HONORARIO]]</f>
        <v>-250</v>
      </c>
      <c r="P3" s="55">
        <f>SUMIFS(Tabela1[VALOR],Tabela1[Coluna1],CLIENTE2,Tabela1[[REF ]],Tabela7[[#Headers],[MARÇO]],Tabela1[REFERENTE],"HONORARIO",Tabela1[ANO REF],AnoRef)-Tabela7[[#This Row],[VALOR HONORARIO]]</f>
        <v>-250</v>
      </c>
      <c r="Q3" s="55">
        <f>SUMIFS(Tabela1[VALOR],Tabela1[Coluna1],CLIENTE2,Tabela1[[REF ]],Tabela7[[#Headers],[ABRIL]],Tabela1[REFERENTE],"HONORARIO",Tabela1[ANO REF],AnoRef)-Tabela7[[#This Row],[VALOR HONORARIO]]</f>
        <v>-250</v>
      </c>
      <c r="R3" s="55">
        <f>SUMIFS(Tabela1[VALOR],Tabela1[Coluna1],CLIENTE2,Tabela1[[REF ]],Tabela7[[#Headers],[MAIO]],Tabela1[REFERENTE],"HONORARIO",Tabela1[ANO REF],AnoRef)-Tabela7[[#This Row],[VALOR HONORARIO]]</f>
        <v>-250</v>
      </c>
      <c r="S3" s="55">
        <f>SUMIFS(Tabela1[VALOR],Tabela1[Coluna1],CLIENTE2,Tabela1[[REF ]],Tabela7[[#Headers],[JUNHO]],Tabela1[REFERENTE],"HONORARIO",Tabela1[ANO REF],AnoRef)-Tabela7[[#This Row],[VALOR HONORARIO]]</f>
        <v>-250</v>
      </c>
      <c r="T3" s="55">
        <f>SUMIFS(Tabela1[VALOR],Tabela1[Coluna1],CLIENTE2,Tabela1[[REF ]],Tabela7[[#Headers],[JULHO]],Tabela1[REFERENTE],"HONORARIO",Tabela1[ANO REF],AnoRef)-Tabela7[[#This Row],[VALOR HONORARIO]]</f>
        <v>-250</v>
      </c>
      <c r="U3" s="55">
        <f>SUMIFS(Tabela1[VALOR],Tabela1[Coluna1],CLIENTE2,Tabela1[[REF ]],Tabela7[[#Headers],[AGOSTO]],Tabela1[REFERENTE],"HONORARIO",Tabela1[ANO REF],AnoRef)-Tabela7[[#This Row],[VALOR HONORARIO]]</f>
        <v>-250</v>
      </c>
      <c r="V3" s="55">
        <f>SUMIFS(Tabela1[VALOR],Tabela1[Coluna1],CLIENTE2,Tabela1[[REF ]],Tabela7[[#Headers],[SETEMBRO]],Tabela1[REFERENTE],"HONORARIO",Tabela1[ANO REF],AnoRef)-Tabela7[[#This Row],[VALOR HONORARIO]]</f>
        <v>-250</v>
      </c>
      <c r="W3" s="55">
        <f>SUMIFS(Tabela1[VALOR],Tabela1[Coluna1],CLIENTE2,Tabela1[[REF ]],Tabela7[[#Headers],[OUTUBRO]],Tabela1[REFERENTE],"HONORARIO",Tabela1[ANO REF],AnoRef)-Tabela7[[#This Row],[VALOR HONORARIO]]</f>
        <v>-250</v>
      </c>
      <c r="X3" s="55">
        <f>SUMIFS(Tabela1[VALOR],Tabela1[Coluna1],CLIENTE2,Tabela1[[REF ]],Tabela7[[#Headers],[NOVEMBRO]],Tabela1[REFERENTE],"HONORARIO",Tabela1[ANO REF],AnoRef)-Tabela7[[#This Row],[VALOR HONORARIO]]</f>
        <v>-250</v>
      </c>
      <c r="Y3" s="56">
        <f>SUMIFS(Tabela1[VALOR],Tabela1[Coluna1],CLIENTE2,Tabela1[[REF ]],Tabela7[[#Headers],[DEZEMBRO]],Tabela1[REFERENTE],"HONORARIO",Tabela1[ANO REF],AnoRef)-Tabela7[[#This Row],[VALOR HONORARIO]]</f>
        <v>-250</v>
      </c>
      <c r="Z3" s="47">
        <f>SUMIF(Tabela1[Coluna1],#REF!,Tabela1[VALOR])</f>
        <v>0</v>
      </c>
    </row>
    <row r="4" spans="1:26" ht="21.75" thickBot="1" x14ac:dyDescent="0.4">
      <c r="A4" s="57" t="s">
        <v>24</v>
      </c>
      <c r="B4" s="47">
        <v>200</v>
      </c>
      <c r="C4" s="48">
        <f>F1</f>
        <v>12</v>
      </c>
      <c r="D4" s="47">
        <v>0</v>
      </c>
      <c r="E4" s="46">
        <f>SUM(Tabela7[[#This Row],[JANEIRO]:[DEZEMBRO]],(Tabela7[[#This Row],[MPD]]*Tabela7[[#This Row],[VALOR HONORARIO]]),Tabela7[[#This Row],[ACERTO]])</f>
        <v>1800</v>
      </c>
      <c r="F4" s="49"/>
      <c r="G4" s="47">
        <f>SUMIFS(Tabela1[VALOR],Tabela1[Coluna1],CLIENTE2,Tabela1[REFERENTE],Tabela7[[#Headers],[ABERTURA DE EMPRESA]],Tabela1[ANO REF],AnoRef)</f>
        <v>0</v>
      </c>
      <c r="H4" s="50">
        <f>SUMIFS(Tabela1[VALOR],Tabela1[Coluna1],#REF!,Tabela1[REFERENTE],Tabela7[[#Headers],[IRPF]],Tabela1[ANO REF],AnoRef)</f>
        <v>0</v>
      </c>
      <c r="I4" s="79">
        <f>SUMIFS(Tabela1[VALOR],Tabela1[Coluna1],#REF!,Tabela1[REFERENTE],Tabela7[[#Headers],[BALANCO]],Tabela1[ANO REF],AnoRef)</f>
        <v>0</v>
      </c>
      <c r="J4" s="51">
        <f>SUMIFS(Tabela1[VALOR],Tabela1[Coluna1],CLIENTE2,Tabela1[REFERENTE],Tabela7[[#Headers],[DEFIS]],Tabela1[ANO REF],AnoRef)</f>
        <v>0</v>
      </c>
      <c r="K4" s="52">
        <f>SUMIFS(Tabela1[VALOR],Tabela1[Coluna1],CLIENTE2,Tabela1[REFERENTE],Tabela7[[#Headers],[RAIS]],Tabela1[ANO REF],AnoRef)</f>
        <v>0</v>
      </c>
      <c r="L4" s="53"/>
      <c r="M4" s="54">
        <f>SUMIFS(Tabela1[VALOR],Tabela1[Coluna1],#REF!,Tabela1[[REF ]],Tabela7[[#Headers],[ACERTO]],Tabela1[REFERENTE],"HONORARIO")+Tabela7[[#This Row],[ACERTO / SALDO DEVEDOR ANTERIOR]]</f>
        <v>0</v>
      </c>
      <c r="N4" s="55">
        <f>SUMIFS(Tabela1[VALOR],Tabela1[Coluna1],Tabela7[[#This Row],[CLIENTE2]],Tabela1[[REF ]],Tabela7[[#Headers],[JANEIRO]],Tabela1[REFERENTE],"HONORARIO",Tabela1[ANO REF],AnoRef)-Tabela7[[#This Row],[VALOR HONORARIO]]</f>
        <v>0</v>
      </c>
      <c r="O4" s="55">
        <f>SUMIFS(Tabela1[VALOR],Tabela1[Coluna1],CLIENTE2,Tabela1[[REF ]],Tabela7[[#Headers],[FEVEREIRO]],Tabela1[REFERENTE],"HONORARIO",Tabela1[ANO REF],AnoRef)-Tabela7[[#This Row],[VALOR HONORARIO]]</f>
        <v>0</v>
      </c>
      <c r="P4" s="55">
        <f>SUMIFS(Tabela1[VALOR],Tabela1[Coluna1],CLIENTE2,Tabela1[[REF ]],Tabela7[[#Headers],[MARÇO]],Tabela1[REFERENTE],"HONORARIO",Tabela1[ANO REF],AnoRef)-Tabela7[[#This Row],[VALOR HONORARIO]]</f>
        <v>0</v>
      </c>
      <c r="Q4" s="55">
        <f>SUMIFS(Tabela1[VALOR],Tabela1[Coluna1],CLIENTE2,Tabela1[[REF ]],Tabela7[[#Headers],[ABRIL]],Tabela1[REFERENTE],"HONORARIO",Tabela1[ANO REF],AnoRef)-Tabela7[[#This Row],[VALOR HONORARIO]]</f>
        <v>0</v>
      </c>
      <c r="R4" s="55">
        <f>SUMIFS(Tabela1[VALOR],Tabela1[Coluna1],CLIENTE2,Tabela1[[REF ]],Tabela7[[#Headers],[MAIO]],Tabela1[REFERENTE],"HONORARIO",Tabela1[ANO REF],AnoRef)-Tabela7[[#This Row],[VALOR HONORARIO]]</f>
        <v>0</v>
      </c>
      <c r="S4" s="55">
        <f>SUMIFS(Tabela1[VALOR],Tabela1[Coluna1],CLIENTE2,Tabela1[[REF ]],Tabela7[[#Headers],[JUNHO]],Tabela1[REFERENTE],"HONORARIO",Tabela1[ANO REF],AnoRef)-Tabela7[[#This Row],[VALOR HONORARIO]]</f>
        <v>0</v>
      </c>
      <c r="T4" s="55">
        <f>SUMIFS(Tabela1[VALOR],Tabela1[Coluna1],CLIENTE2,Tabela1[[REF ]],Tabela7[[#Headers],[JULHO]],Tabela1[REFERENTE],"HONORARIO",Tabela1[ANO REF],AnoRef)-Tabela7[[#This Row],[VALOR HONORARIO]]</f>
        <v>0</v>
      </c>
      <c r="U4" s="55">
        <f>SUMIFS(Tabela1[VALOR],Tabela1[Coluna1],CLIENTE2,Tabela1[[REF ]],Tabela7[[#Headers],[AGOSTO]],Tabela1[REFERENTE],"HONORARIO",Tabela1[ANO REF],AnoRef)-Tabela7[[#This Row],[VALOR HONORARIO]]</f>
        <v>0</v>
      </c>
      <c r="V4" s="55">
        <f>SUMIFS(Tabela1[VALOR],Tabela1[Coluna1],CLIENTE2,Tabela1[[REF ]],Tabela7[[#Headers],[SETEMBRO]],Tabela1[REFERENTE],"HONORARIO",Tabela1[ANO REF],AnoRef)-Tabela7[[#This Row],[VALOR HONORARIO]]</f>
        <v>0</v>
      </c>
      <c r="W4" s="55">
        <f>SUMIFS(Tabela1[VALOR],Tabela1[Coluna1],CLIENTE2,Tabela1[[REF ]],Tabela7[[#Headers],[OUTUBRO]],Tabela1[REFERENTE],"HONORARIO",Tabela1[ANO REF],AnoRef)-Tabela7[[#This Row],[VALOR HONORARIO]]</f>
        <v>-200</v>
      </c>
      <c r="X4" s="55">
        <f>SUMIFS(Tabela1[VALOR],Tabela1[Coluna1],CLIENTE2,Tabela1[[REF ]],Tabela7[[#Headers],[NOVEMBRO]],Tabela1[REFERENTE],"HONORARIO",Tabela1[ANO REF],AnoRef)-Tabela7[[#This Row],[VALOR HONORARIO]]</f>
        <v>-200</v>
      </c>
      <c r="Y4" s="56">
        <f>SUMIFS(Tabela1[VALOR],Tabela1[Coluna1],CLIENTE2,Tabela1[[REF ]],Tabela7[[#Headers],[DEZEMBRO]],Tabela1[REFERENTE],"HONORARIO",Tabela1[ANO REF],AnoRef)-Tabela7[[#This Row],[VALOR HONORARIO]]</f>
        <v>-200</v>
      </c>
      <c r="Z4" s="47">
        <f>SUMIF(Tabela1[Coluna1],#REF!,Tabela1[VALOR])</f>
        <v>0</v>
      </c>
    </row>
    <row r="5" spans="1:26" ht="21.75" thickBot="1" x14ac:dyDescent="0.4">
      <c r="A5" s="57" t="s">
        <v>25</v>
      </c>
      <c r="B5" s="47">
        <v>500</v>
      </c>
      <c r="C5" s="48">
        <f>F1</f>
        <v>12</v>
      </c>
      <c r="D5" s="47">
        <v>-6410</v>
      </c>
      <c r="E5" s="46">
        <f>SUM(Tabela7[[#This Row],[JANEIRO]:[DEZEMBRO]],(Tabela7[[#This Row],[MPD]]*Tabela7[[#This Row],[VALOR HONORARIO]]),Tabela7[[#This Row],[ACERTO]])</f>
        <v>-6410</v>
      </c>
      <c r="F5" s="49"/>
      <c r="G5" s="47">
        <f>SUMIFS(Tabela1[VALOR],Tabela1[Coluna1],CLIENTE2,Tabela1[REFERENTE],Tabela7[[#Headers],[ABERTURA DE EMPRESA]],Tabela1[ANO REF],AnoRef)</f>
        <v>0</v>
      </c>
      <c r="H5" s="50">
        <f>SUMIFS(Tabela1[VALOR],Tabela1[Coluna1],#REF!,Tabela1[REFERENTE],Tabela7[[#Headers],[IRPF]],Tabela1[ANO REF],AnoRef)</f>
        <v>0</v>
      </c>
      <c r="I5" s="79">
        <f>SUMIFS(Tabela1[VALOR],Tabela1[Coluna1],#REF!,Tabela1[REFERENTE],Tabela7[[#Headers],[BALANCO]],Tabela1[ANO REF],AnoRef)</f>
        <v>0</v>
      </c>
      <c r="J5" s="51">
        <f>SUMIFS(Tabela1[VALOR],Tabela1[Coluna1],CLIENTE2,Tabela1[REFERENTE],Tabela7[[#Headers],[DEFIS]],Tabela1[ANO REF],AnoRef)</f>
        <v>0</v>
      </c>
      <c r="K5" s="52">
        <f>SUMIFS(Tabela1[VALOR],Tabela1[Coluna1],CLIENTE2,Tabela1[REFERENTE],Tabela7[[#Headers],[RAIS]],Tabela1[ANO REF],AnoRef)</f>
        <v>0</v>
      </c>
      <c r="L5" s="53"/>
      <c r="M5" s="54">
        <f>SUMIFS(Tabela1[VALOR],Tabela1[Coluna1],#REF!,Tabela1[[REF ]],Tabela7[[#Headers],[ACERTO]],Tabela1[REFERENTE],"HONORARIO")+Tabela7[[#This Row],[ACERTO / SALDO DEVEDOR ANTERIOR]]</f>
        <v>-6410</v>
      </c>
      <c r="N5" s="55">
        <f>SUMIFS(Tabela1[VALOR],Tabela1[Coluna1],Tabela7[[#This Row],[CLIENTE2]],Tabela1[[REF ]],Tabela7[[#Headers],[JANEIRO]],Tabela1[REFERENTE],"HONORARIO",Tabela1[ANO REF],AnoRef)-Tabela7[[#This Row],[VALOR HONORARIO]]</f>
        <v>-500</v>
      </c>
      <c r="O5" s="55">
        <f>SUMIFS(Tabela1[VALOR],Tabela1[Coluna1],CLIENTE2,Tabela1[[REF ]],Tabela7[[#Headers],[FEVEREIRO]],Tabela1[REFERENTE],"HONORARIO",Tabela1[ANO REF],AnoRef)-Tabela7[[#This Row],[VALOR HONORARIO]]</f>
        <v>-500</v>
      </c>
      <c r="P5" s="55">
        <f>SUMIFS(Tabela1[VALOR],Tabela1[Coluna1],CLIENTE2,Tabela1[[REF ]],Tabela7[[#Headers],[MARÇO]],Tabela1[REFERENTE],"HONORARIO",Tabela1[ANO REF],AnoRef)-Tabela7[[#This Row],[VALOR HONORARIO]]</f>
        <v>-500</v>
      </c>
      <c r="Q5" s="55">
        <f>SUMIFS(Tabela1[VALOR],Tabela1[Coluna1],CLIENTE2,Tabela1[[REF ]],Tabela7[[#Headers],[ABRIL]],Tabela1[REFERENTE],"HONORARIO",Tabela1[ANO REF],AnoRef)-Tabela7[[#This Row],[VALOR HONORARIO]]</f>
        <v>-500</v>
      </c>
      <c r="R5" s="55">
        <f>SUMIFS(Tabela1[VALOR],Tabela1[Coluna1],CLIENTE2,Tabela1[[REF ]],Tabela7[[#Headers],[MAIO]],Tabela1[REFERENTE],"HONORARIO",Tabela1[ANO REF],AnoRef)-Tabela7[[#This Row],[VALOR HONORARIO]]</f>
        <v>-500</v>
      </c>
      <c r="S5" s="55">
        <f>SUMIFS(Tabela1[VALOR],Tabela1[Coluna1],CLIENTE2,Tabela1[[REF ]],Tabela7[[#Headers],[JUNHO]],Tabela1[REFERENTE],"HONORARIO",Tabela1[ANO REF],AnoRef)-Tabela7[[#This Row],[VALOR HONORARIO]]</f>
        <v>-500</v>
      </c>
      <c r="T5" s="55">
        <f>SUMIFS(Tabela1[VALOR],Tabela1[Coluna1],CLIENTE2,Tabela1[[REF ]],Tabela7[[#Headers],[JULHO]],Tabela1[REFERENTE],"HONORARIO",Tabela1[ANO REF],AnoRef)-Tabela7[[#This Row],[VALOR HONORARIO]]</f>
        <v>-500</v>
      </c>
      <c r="U5" s="55">
        <f>SUMIFS(Tabela1[VALOR],Tabela1[Coluna1],CLIENTE2,Tabela1[[REF ]],Tabela7[[#Headers],[AGOSTO]],Tabela1[REFERENTE],"HONORARIO",Tabela1[ANO REF],AnoRef)-Tabela7[[#This Row],[VALOR HONORARIO]]</f>
        <v>-500</v>
      </c>
      <c r="V5" s="55">
        <f>SUMIFS(Tabela1[VALOR],Tabela1[Coluna1],CLIENTE2,Tabela1[[REF ]],Tabela7[[#Headers],[SETEMBRO]],Tabela1[REFERENTE],"HONORARIO",Tabela1[ANO REF],AnoRef)-Tabela7[[#This Row],[VALOR HONORARIO]]</f>
        <v>-500</v>
      </c>
      <c r="W5" s="55">
        <f>SUMIFS(Tabela1[VALOR],Tabela1[Coluna1],CLIENTE2,Tabela1[[REF ]],Tabela7[[#Headers],[OUTUBRO]],Tabela1[REFERENTE],"HONORARIO",Tabela1[ANO REF],AnoRef)-Tabela7[[#This Row],[VALOR HONORARIO]]</f>
        <v>-500</v>
      </c>
      <c r="X5" s="55">
        <f>SUMIFS(Tabela1[VALOR],Tabela1[Coluna1],CLIENTE2,Tabela1[[REF ]],Tabela7[[#Headers],[NOVEMBRO]],Tabela1[REFERENTE],"HONORARIO",Tabela1[ANO REF],AnoRef)-Tabela7[[#This Row],[VALOR HONORARIO]]</f>
        <v>-500</v>
      </c>
      <c r="Y5" s="56">
        <f>SUMIFS(Tabela1[VALOR],Tabela1[Coluna1],CLIENTE2,Tabela1[[REF ]],Tabela7[[#Headers],[DEZEMBRO]],Tabela1[REFERENTE],"HONORARIO",Tabela1[ANO REF],AnoRef)-Tabela7[[#This Row],[VALOR HONORARIO]]</f>
        <v>-500</v>
      </c>
      <c r="Z5" s="47">
        <f>SUMIF(Tabela1[Coluna1],#REF!,Tabela1[VALOR])</f>
        <v>0</v>
      </c>
    </row>
    <row r="6" spans="1:26" ht="21.75" thickBot="1" x14ac:dyDescent="0.4">
      <c r="A6" s="57" t="s">
        <v>26</v>
      </c>
      <c r="B6" s="47">
        <v>250</v>
      </c>
      <c r="C6" s="48">
        <f>F1</f>
        <v>12</v>
      </c>
      <c r="D6" s="47">
        <v>0</v>
      </c>
      <c r="E6" s="46">
        <f>SUM(Tabela7[[#This Row],[JANEIRO]:[DEZEMBRO]],(Tabela7[[#This Row],[MPD]]*Tabela7[[#This Row],[VALOR HONORARIO]]),Tabela7[[#This Row],[ACERTO]])</f>
        <v>2750</v>
      </c>
      <c r="F6" s="49"/>
      <c r="G6" s="47">
        <f>SUMIFS(Tabela1[VALOR],Tabela1[Coluna1],CLIENTE2,Tabela1[REFERENTE],Tabela7[[#Headers],[ABERTURA DE EMPRESA]],Tabela1[ANO REF],AnoRef)</f>
        <v>0</v>
      </c>
      <c r="H6" s="50">
        <f>SUMIFS(Tabela1[VALOR],Tabela1[Coluna1],#REF!,Tabela1[REFERENTE],Tabela7[[#Headers],[IRPF]],Tabela1[ANO REF],AnoRef)</f>
        <v>0</v>
      </c>
      <c r="I6" s="79">
        <f>SUMIFS(Tabela1[VALOR],Tabela1[Coluna1],#REF!,Tabela1[REFERENTE],Tabela7[[#Headers],[BALANCO]],Tabela1[ANO REF],AnoRef)</f>
        <v>0</v>
      </c>
      <c r="J6" s="51">
        <f>SUMIFS(Tabela1[VALOR],Tabela1[Coluna1],CLIENTE2,Tabela1[REFERENTE],Tabela7[[#Headers],[DEFIS]],Tabela1[ANO REF],AnoRef)</f>
        <v>0</v>
      </c>
      <c r="K6" s="52">
        <f>SUMIFS(Tabela1[VALOR],Tabela1[Coluna1],CLIENTE2,Tabela1[REFERENTE],Tabela7[[#Headers],[RAIS]],Tabela1[ANO REF],AnoRef)</f>
        <v>0</v>
      </c>
      <c r="L6" s="53"/>
      <c r="M6" s="54">
        <f>SUMIFS(Tabela1[VALOR],Tabela1[Coluna1],#REF!,Tabela1[[REF ]],Tabela7[[#Headers],[ACERTO]],Tabela1[REFERENTE],"HONORARIO")+Tabela7[[#This Row],[ACERTO / SALDO DEVEDOR ANTERIOR]]</f>
        <v>0</v>
      </c>
      <c r="N6" s="55"/>
      <c r="O6" s="55"/>
      <c r="P6" s="55"/>
      <c r="Q6" s="55"/>
      <c r="R6" s="55"/>
      <c r="S6" s="55"/>
      <c r="T6" s="55"/>
      <c r="U6" s="55">
        <f>SUMIFS(Tabela1[VALOR],Tabela1[Coluna1],CLIENTE2,Tabela1[[REF ]],Tabela7[[#Headers],[AGOSTO]],Tabela1[REFERENTE],"HONORARIO",Tabela1[ANO REF],AnoRef)-Tabela7[[#This Row],[VALOR HONORARIO]]</f>
        <v>0</v>
      </c>
      <c r="V6" s="55">
        <f>SUMIFS(Tabela1[VALOR],Tabela1[Coluna1],CLIENTE2,Tabela1[[REF ]],Tabela7[[#Headers],[SETEMBRO]],Tabela1[REFERENTE],"HONORARIO",Tabela1[ANO REF],AnoRef)-Tabela7[[#This Row],[VALOR HONORARIO]]</f>
        <v>0</v>
      </c>
      <c r="W6" s="55">
        <f>SUMIFS(Tabela1[VALOR],Tabela1[Coluna1],CLIENTE2,Tabela1[[REF ]],Tabela7[[#Headers],[OUTUBRO]],Tabela1[REFERENTE],"HONORARIO",Tabela1[ANO REF],AnoRef)-Tabela7[[#This Row],[VALOR HONORARIO]]</f>
        <v>0</v>
      </c>
      <c r="X6" s="55">
        <f>SUMIFS(Tabela1[VALOR],Tabela1[Coluna1],CLIENTE2,Tabela1[[REF ]],Tabela7[[#Headers],[NOVEMBRO]],Tabela1[REFERENTE],"HONORARIO",Tabela1[ANO REF],AnoRef)-Tabela7[[#This Row],[VALOR HONORARIO]]</f>
        <v>0</v>
      </c>
      <c r="Y6" s="56">
        <f>SUMIFS(Tabela1[VALOR],Tabela1[Coluna1],CLIENTE2,Tabela1[[REF ]],Tabela7[[#Headers],[DEZEMBRO]],Tabela1[REFERENTE],"HONORARIO",Tabela1[ANO REF],AnoRef)-Tabela7[[#This Row],[VALOR HONORARIO]]</f>
        <v>-250</v>
      </c>
      <c r="Z6" s="47">
        <f>SUMIF(Tabela1[Coluna1],#REF!,Tabela1[VALOR])</f>
        <v>0</v>
      </c>
    </row>
    <row r="7" spans="1:26" ht="21.75" thickBot="1" x14ac:dyDescent="0.4">
      <c r="A7" s="57" t="s">
        <v>27</v>
      </c>
      <c r="B7" s="47">
        <v>200</v>
      </c>
      <c r="C7" s="48">
        <f>F1</f>
        <v>12</v>
      </c>
      <c r="D7" s="47">
        <v>-5893</v>
      </c>
      <c r="E7" s="46">
        <f>SUM(Tabela7[[#This Row],[JANEIRO]:[DEZEMBRO]],(Tabela7[[#This Row],[MPD]]*Tabela7[[#This Row],[VALOR HONORARIO]]),Tabela7[[#This Row],[ACERTO]])</f>
        <v>-3693</v>
      </c>
      <c r="F7" s="49"/>
      <c r="G7" s="47">
        <f>SUMIFS(Tabela1[VALOR],Tabela1[Coluna1],CLIENTE2,Tabela1[REFERENTE],Tabela7[[#Headers],[ABERTURA DE EMPRESA]],Tabela1[ANO REF],AnoRef)</f>
        <v>0</v>
      </c>
      <c r="H7" s="50">
        <f>SUMIFS(Tabela1[VALOR],Tabela1[Coluna1],#REF!,Tabela1[REFERENTE],Tabela7[[#Headers],[IRPF]],Tabela1[ANO REF],AnoRef)</f>
        <v>0</v>
      </c>
      <c r="I7" s="79">
        <f>SUMIFS(Tabela1[VALOR],Tabela1[Coluna1],#REF!,Tabela1[REFERENTE],Tabela7[[#Headers],[BALANCO]],Tabela1[ANO REF],AnoRef)</f>
        <v>0</v>
      </c>
      <c r="J7" s="51">
        <f>SUMIFS(Tabela1[VALOR],Tabela1[Coluna1],CLIENTE2,Tabela1[REFERENTE],Tabela7[[#Headers],[DEFIS]],Tabela1[ANO REF],AnoRef)</f>
        <v>0</v>
      </c>
      <c r="K7" s="52">
        <f>SUMIFS(Tabela1[VALOR],Tabela1[Coluna1],CLIENTE2,Tabela1[REFERENTE],Tabela7[[#Headers],[RAIS]],Tabela1[ANO REF],AnoRef)</f>
        <v>0</v>
      </c>
      <c r="L7" s="53"/>
      <c r="M7" s="54">
        <f>SUMIFS(Tabela1[VALOR],Tabela1[Coluna1],#REF!,Tabela1[[REF ]],Tabela7[[#Headers],[ACERTO]],Tabela1[REFERENTE],"HONORARIO")+Tabela7[[#This Row],[ACERTO / SALDO DEVEDOR ANTERIOR]]</f>
        <v>-5893</v>
      </c>
      <c r="N7" s="55"/>
      <c r="O7" s="55"/>
      <c r="P7" s="55"/>
      <c r="Q7" s="55"/>
      <c r="R7" s="55"/>
      <c r="S7" s="55"/>
      <c r="T7" s="55"/>
      <c r="U7" s="55"/>
      <c r="V7" s="55">
        <f>SUMIFS(Tabela1[VALOR],Tabela1[Coluna1],CLIENTE2,Tabela1[[REF ]],Tabela7[[#Headers],[SETEMBRO]],Tabela1[REFERENTE],"HONORARIO",Tabela1[ANO REF],AnoRef)-Tabela7[[#This Row],[VALOR HONORARIO]]</f>
        <v>0</v>
      </c>
      <c r="W7" s="55">
        <f>SUMIFS(Tabela1[VALOR],Tabela1[Coluna1],CLIENTE2,Tabela1[[REF ]],Tabela7[[#Headers],[OUTUBRO]],Tabela1[REFERENTE],"HONORARIO",Tabela1[ANO REF],AnoRef)-Tabela7[[#This Row],[VALOR HONORARIO]]</f>
        <v>0</v>
      </c>
      <c r="X7" s="55">
        <f>SUMIFS(Tabela1[VALOR],Tabela1[Coluna1],CLIENTE2,Tabela1[[REF ]],Tabela7[[#Headers],[NOVEMBRO]],Tabela1[REFERENTE],"HONORARIO",Tabela1[ANO REF],AnoRef)-Tabela7[[#This Row],[VALOR HONORARIO]]</f>
        <v>0</v>
      </c>
      <c r="Y7" s="56">
        <f>SUMIFS(Tabela1[VALOR],Tabela1[Coluna1],CLIENTE2,Tabela1[[REF ]],Tabela7[[#Headers],[DEZEMBRO]],Tabela1[REFERENTE],"HONORARIO",Tabela1[ANO REF],AnoRef)-Tabela7[[#This Row],[VALOR HONORARIO]]</f>
        <v>-200</v>
      </c>
      <c r="Z7" s="47">
        <f>SUMIF(Tabela1[Coluna1],#REF!,Tabela1[VALOR])</f>
        <v>0</v>
      </c>
    </row>
    <row r="8" spans="1:26" ht="21.75" thickBot="1" x14ac:dyDescent="0.4">
      <c r="A8" s="57" t="s">
        <v>28</v>
      </c>
      <c r="B8" s="47">
        <v>150</v>
      </c>
      <c r="C8" s="48">
        <f>F1</f>
        <v>12</v>
      </c>
      <c r="D8" s="47">
        <v>-1050</v>
      </c>
      <c r="E8" s="46">
        <f>SUM(Tabela7[[#This Row],[JANEIRO]:[DEZEMBRO]],(Tabela7[[#This Row],[MPD]]*Tabela7[[#This Row],[VALOR HONORARIO]]),Tabela7[[#This Row],[ACERTO]])</f>
        <v>-1050</v>
      </c>
      <c r="F8" s="49"/>
      <c r="G8" s="47">
        <f>SUMIFS(Tabela1[VALOR],Tabela1[Coluna1],CLIENTE2,Tabela1[REFERENTE],Tabela7[[#Headers],[ABERTURA DE EMPRESA]],Tabela1[ANO REF],AnoRef)</f>
        <v>0</v>
      </c>
      <c r="H8" s="50">
        <f>SUMIFS(Tabela1[VALOR],Tabela1[Coluna1],#REF!,Tabela1[REFERENTE],Tabela7[[#Headers],[IRPF]],Tabela1[ANO REF],AnoRef)</f>
        <v>0</v>
      </c>
      <c r="I8" s="79">
        <f>SUMIFS(Tabela1[VALOR],Tabela1[Coluna1],#REF!,Tabela1[REFERENTE],Tabela7[[#Headers],[BALANCO]],Tabela1[ANO REF],AnoRef)</f>
        <v>0</v>
      </c>
      <c r="J8" s="51">
        <f>SUMIFS(Tabela1[VALOR],Tabela1[Coluna1],CLIENTE2,Tabela1[REFERENTE],Tabela7[[#Headers],[DEFIS]],Tabela1[ANO REF],AnoRef)</f>
        <v>0</v>
      </c>
      <c r="K8" s="52">
        <f>SUMIFS(Tabela1[VALOR],Tabela1[Coluna1],CLIENTE2,Tabela1[REFERENTE],Tabela7[[#Headers],[RAIS]],Tabela1[ANO REF],AnoRef)</f>
        <v>0</v>
      </c>
      <c r="L8" s="53"/>
      <c r="M8" s="54">
        <f>SUMIFS(Tabela1[VALOR],Tabela1[Coluna1],#REF!,Tabela1[[REF ]],Tabela7[[#Headers],[ACERTO]],Tabela1[REFERENTE],"HONORARIO")+Tabela7[[#This Row],[ACERTO / SALDO DEVEDOR ANTERIOR]]</f>
        <v>-1050</v>
      </c>
      <c r="N8" s="55">
        <f>SUMIFS(Tabela1[VALOR],Tabela1[Coluna1],Tabela7[[#This Row],[CLIENTE2]],Tabela1[[REF ]],Tabela7[[#Headers],[JANEIRO]],Tabela1[REFERENTE],"HONORARIO",Tabela1[ANO REF],AnoRef)-Tabela7[[#This Row],[VALOR HONORARIO]]</f>
        <v>-150</v>
      </c>
      <c r="O8" s="55">
        <f>SUMIFS(Tabela1[VALOR],Tabela1[Coluna1],CLIENTE2,Tabela1[[REF ]],Tabela7[[#Headers],[FEVEREIRO]],Tabela1[REFERENTE],"HONORARIO",Tabela1[ANO REF],AnoRef)-Tabela7[[#This Row],[VALOR HONORARIO]]</f>
        <v>-150</v>
      </c>
      <c r="P8" s="55">
        <f>SUMIFS(Tabela1[VALOR],Tabela1[Coluna1],CLIENTE2,Tabela1[[REF ]],Tabela7[[#Headers],[MARÇO]],Tabela1[REFERENTE],"HONORARIO",Tabela1[ANO REF],AnoRef)-Tabela7[[#This Row],[VALOR HONORARIO]]</f>
        <v>-150</v>
      </c>
      <c r="Q8" s="55">
        <f>SUMIFS(Tabela1[VALOR],Tabela1[Coluna1],CLIENTE2,Tabela1[[REF ]],Tabela7[[#Headers],[ABRIL]],Tabela1[REFERENTE],"HONORARIO",Tabela1[ANO REF],AnoRef)-Tabela7[[#This Row],[VALOR HONORARIO]]</f>
        <v>-150</v>
      </c>
      <c r="R8" s="55">
        <f>SUMIFS(Tabela1[VALOR],Tabela1[Coluna1],CLIENTE2,Tabela1[[REF ]],Tabela7[[#Headers],[MAIO]],Tabela1[REFERENTE],"HONORARIO",Tabela1[ANO REF],AnoRef)-Tabela7[[#This Row],[VALOR HONORARIO]]</f>
        <v>-150</v>
      </c>
      <c r="S8" s="55">
        <f>SUMIFS(Tabela1[VALOR],Tabela1[Coluna1],CLIENTE2,Tabela1[[REF ]],Tabela7[[#Headers],[JUNHO]],Tabela1[REFERENTE],"HONORARIO",Tabela1[ANO REF],AnoRef)-Tabela7[[#This Row],[VALOR HONORARIO]]</f>
        <v>-150</v>
      </c>
      <c r="T8" s="55">
        <f>SUMIFS(Tabela1[VALOR],Tabela1[Coluna1],CLIENTE2,Tabela1[[REF ]],Tabela7[[#Headers],[JULHO]],Tabela1[REFERENTE],"HONORARIO",Tabela1[ANO REF],AnoRef)-Tabela7[[#This Row],[VALOR HONORARIO]]</f>
        <v>-150</v>
      </c>
      <c r="U8" s="55">
        <f>SUMIFS(Tabela1[VALOR],Tabela1[Coluna1],CLIENTE2,Tabela1[[REF ]],Tabela7[[#Headers],[AGOSTO]],Tabela1[REFERENTE],"HONORARIO",Tabela1[ANO REF],AnoRef)-Tabela7[[#This Row],[VALOR HONORARIO]]</f>
        <v>-150</v>
      </c>
      <c r="V8" s="55">
        <f>SUMIFS(Tabela1[VALOR],Tabela1[Coluna1],CLIENTE2,Tabela1[[REF ]],Tabela7[[#Headers],[SETEMBRO]],Tabela1[REFERENTE],"HONORARIO",Tabela1[ANO REF],AnoRef)-Tabela7[[#This Row],[VALOR HONORARIO]]</f>
        <v>-150</v>
      </c>
      <c r="W8" s="55">
        <f>SUMIFS(Tabela1[VALOR],Tabela1[Coluna1],CLIENTE2,Tabela1[[REF ]],Tabela7[[#Headers],[OUTUBRO]],Tabela1[REFERENTE],"HONORARIO",Tabela1[ANO REF],AnoRef)-Tabela7[[#This Row],[VALOR HONORARIO]]</f>
        <v>-150</v>
      </c>
      <c r="X8" s="55">
        <f>SUMIFS(Tabela1[VALOR],Tabela1[Coluna1],CLIENTE2,Tabela1[[REF ]],Tabela7[[#Headers],[NOVEMBRO]],Tabela1[REFERENTE],"HONORARIO",Tabela1[ANO REF],AnoRef)-Tabela7[[#This Row],[VALOR HONORARIO]]</f>
        <v>-150</v>
      </c>
      <c r="Y8" s="56">
        <f>SUMIFS(Tabela1[VALOR],Tabela1[Coluna1],CLIENTE2,Tabela1[[REF ]],Tabela7[[#Headers],[DEZEMBRO]],Tabela1[REFERENTE],"HONORARIO",Tabela1[ANO REF],AnoRef)-Tabela7[[#This Row],[VALOR HONORARIO]]</f>
        <v>-150</v>
      </c>
      <c r="Z8" s="47">
        <f>SUMIF(Tabela1[Coluna1],#REF!,Tabela1[VALOR])</f>
        <v>0</v>
      </c>
    </row>
    <row r="9" spans="1:26" ht="21.75" thickBot="1" x14ac:dyDescent="0.4">
      <c r="A9" s="57" t="s">
        <v>29</v>
      </c>
      <c r="B9" s="47">
        <v>275</v>
      </c>
      <c r="C9" s="48">
        <f>F1</f>
        <v>12</v>
      </c>
      <c r="D9" s="47">
        <v>0</v>
      </c>
      <c r="E9" s="46">
        <f>SUM(Tabela7[[#This Row],[JANEIRO]:[DEZEMBRO]],(Tabela7[[#This Row],[MPD]]*Tabela7[[#This Row],[VALOR HONORARIO]]),Tabela7[[#This Row],[ACERTO]])</f>
        <v>2275</v>
      </c>
      <c r="F9" s="49"/>
      <c r="G9" s="47">
        <f>SUMIFS(Tabela1[VALOR],Tabela1[Coluna1],CLIENTE2,Tabela1[REFERENTE],Tabela7[[#Headers],[ABERTURA DE EMPRESA]],Tabela1[ANO REF],AnoRef)</f>
        <v>0</v>
      </c>
      <c r="H9" s="50">
        <f>SUMIFS(Tabela1[VALOR],Tabela1[Coluna1],#REF!,Tabela1[REFERENTE],Tabela7[[#Headers],[IRPF]],Tabela1[ANO REF],AnoRef)</f>
        <v>0</v>
      </c>
      <c r="I9" s="79">
        <f>SUMIFS(Tabela1[VALOR],Tabela1[Coluna1],#REF!,Tabela1[REFERENTE],Tabela7[[#Headers],[BALANCO]],Tabela1[ANO REF],AnoRef)</f>
        <v>0</v>
      </c>
      <c r="J9" s="51">
        <f>SUMIFS(Tabela1[VALOR],Tabela1[Coluna1],CLIENTE2,Tabela1[REFERENTE],Tabela7[[#Headers],[DEFIS]],Tabela1[ANO REF],AnoRef)</f>
        <v>0</v>
      </c>
      <c r="K9" s="52">
        <f>SUMIFS(Tabela1[VALOR],Tabela1[Coluna1],CLIENTE2,Tabela1[REFERENTE],Tabela7[[#Headers],[RAIS]],Tabela1[ANO REF],AnoRef)</f>
        <v>0</v>
      </c>
      <c r="L9" s="53"/>
      <c r="M9" s="54">
        <f>SUMIFS(Tabela1[VALOR],Tabela1[Coluna1],#REF!,Tabela1[[REF ]],Tabela7[[#Headers],[ACERTO]],Tabela1[REFERENTE],"HONORARIO")+Tabela7[[#This Row],[ACERTO / SALDO DEVEDOR ANTERIOR]]</f>
        <v>0</v>
      </c>
      <c r="N9" s="55"/>
      <c r="O9" s="55"/>
      <c r="P9" s="55">
        <f>SUMIFS(Tabela1[VALOR],Tabela1[Coluna1],CLIENTE2,Tabela1[[REF ]],Tabela7[[#Headers],[MARÇO]],Tabela1[REFERENTE],"HONORARIO",Tabela1[ANO REF],AnoRef)-Tabela7[[#This Row],[VALOR HONORARIO]]</f>
        <v>0</v>
      </c>
      <c r="Q9" s="55">
        <f>SUMIFS(Tabela1[VALOR],Tabela1[Coluna1],CLIENTE2,Tabela1[[REF ]],Tabela7[[#Headers],[ABRIL]],Tabela1[REFERENTE],"HONORARIO",Tabela1[ANO REF],AnoRef)-Tabela7[[#This Row],[VALOR HONORARIO]]</f>
        <v>0</v>
      </c>
      <c r="R9" s="55"/>
      <c r="S9" s="55"/>
      <c r="T9" s="55">
        <f>SUMIFS(Tabela1[VALOR],Tabela1[Coluna1],CLIENTE2,Tabela1[[REF ]],Tabela7[[#Headers],[JULHO]],Tabela1[REFERENTE],"HONORARIO",Tabela1[ANO REF],AnoRef)-Tabela7[[#This Row],[VALOR HONORARIO]]</f>
        <v>0</v>
      </c>
      <c r="U9" s="55">
        <f>SUMIFS(Tabela1[VALOR],Tabela1[Coluna1],CLIENTE2,Tabela1[[REF ]],Tabela7[[#Headers],[AGOSTO]],Tabela1[REFERENTE],"HONORARIO",Tabela1[ANO REF],AnoRef)-Tabela7[[#This Row],[VALOR HONORARIO]]</f>
        <v>0</v>
      </c>
      <c r="V9" s="55">
        <f>SUMIFS(Tabela1[VALOR],Tabela1[Coluna1],CLIENTE2,Tabela1[[REF ]],Tabela7[[#Headers],[SETEMBRO]],Tabela1[REFERENTE],"HONORARIO",Tabela1[ANO REF],AnoRef)-Tabela7[[#This Row],[VALOR HONORARIO]]</f>
        <v>-200</v>
      </c>
      <c r="W9" s="55">
        <f>SUMIFS(Tabela1[VALOR],Tabela1[Coluna1],CLIENTE2,Tabela1[[REF ]],Tabela7[[#Headers],[OUTUBRO]],Tabela1[REFERENTE],"HONORARIO",Tabela1[ANO REF],AnoRef)-Tabela7[[#This Row],[VALOR HONORARIO]]</f>
        <v>-275</v>
      </c>
      <c r="X9" s="55">
        <f>SUMIFS(Tabela1[VALOR],Tabela1[Coluna1],CLIENTE2,Tabela1[[REF ]],Tabela7[[#Headers],[NOVEMBRO]],Tabela1[REFERENTE],"HONORARIO",Tabela1[ANO REF],AnoRef)-Tabela7[[#This Row],[VALOR HONORARIO]]</f>
        <v>-275</v>
      </c>
      <c r="Y9" s="56">
        <f>SUMIFS(Tabela1[VALOR],Tabela1[Coluna1],CLIENTE2,Tabela1[[REF ]],Tabela7[[#Headers],[DEZEMBRO]],Tabela1[REFERENTE],"HONORARIO",Tabela1[ANO REF],AnoRef)-Tabela7[[#This Row],[VALOR HONORARIO]]</f>
        <v>-275</v>
      </c>
      <c r="Z9" s="47">
        <f>SUMIF(Tabela1[Coluna1],#REF!,Tabela1[VALOR])</f>
        <v>0</v>
      </c>
    </row>
    <row r="10" spans="1:26" ht="21.75" thickBot="1" x14ac:dyDescent="0.4">
      <c r="A10" s="57" t="s">
        <v>30</v>
      </c>
      <c r="B10" s="47">
        <v>100</v>
      </c>
      <c r="C10" s="48">
        <f>F1</f>
        <v>12</v>
      </c>
      <c r="D10" s="47">
        <v>0</v>
      </c>
      <c r="E10" s="46">
        <f>SUM(Tabela7[[#This Row],[JANEIRO]:[DEZEMBRO]],(Tabela7[[#This Row],[MPD]]*Tabela7[[#This Row],[VALOR HONORARIO]]),Tabela7[[#This Row],[ACERTO]])</f>
        <v>1100</v>
      </c>
      <c r="F10" s="49"/>
      <c r="G10" s="47">
        <f>SUMIFS(Tabela1[VALOR],Tabela1[Coluna1],CLIENTE2,Tabela1[REFERENTE],Tabela7[[#Headers],[ABERTURA DE EMPRESA]],Tabela1[ANO REF],AnoRef)</f>
        <v>0</v>
      </c>
      <c r="H10" s="50">
        <f>SUMIFS(Tabela1[VALOR],Tabela1[Coluna1],#REF!,Tabela1[REFERENTE],Tabela7[[#Headers],[IRPF]],Tabela1[ANO REF],AnoRef)</f>
        <v>0</v>
      </c>
      <c r="I10" s="79">
        <f>SUMIFS(Tabela1[VALOR],Tabela1[Coluna1],#REF!,Tabela1[REFERENTE],Tabela7[[#Headers],[BALANCO]],Tabela1[ANO REF],AnoRef)</f>
        <v>0</v>
      </c>
      <c r="J10" s="51">
        <f>SUMIFS(Tabela1[VALOR],Tabela1[Coluna1],CLIENTE2,Tabela1[REFERENTE],Tabela7[[#Headers],[DEFIS]],Tabela1[ANO REF],AnoRef)</f>
        <v>0</v>
      </c>
      <c r="K10" s="52">
        <f>SUMIFS(Tabela1[VALOR],Tabela1[Coluna1],CLIENTE2,Tabela1[REFERENTE],Tabela7[[#Headers],[RAIS]],Tabela1[ANO REF],AnoRef)</f>
        <v>0</v>
      </c>
      <c r="L10" s="53"/>
      <c r="M10" s="54">
        <f>SUMIFS(Tabela1[VALOR],Tabela1[Coluna1],#REF!,Tabela1[[REF ]],Tabela7[[#Headers],[ACERTO]],Tabela1[REFERENTE],"HONORARIO")+Tabela7[[#This Row],[ACERTO / SALDO DEVEDOR ANTERIOR]]</f>
        <v>0</v>
      </c>
      <c r="N10" s="55">
        <f>SUMIFS(Tabela1[VALOR],Tabela1[Coluna1],Tabela7[[#This Row],[CLIENTE2]],Tabela1[[REF ]],Tabela7[[#Headers],[JANEIRO]],Tabela1[REFERENTE],"HONORARIO",Tabela1[ANO REF],AnoRef)-Tabela7[[#This Row],[VALOR HONORARIO]]</f>
        <v>0</v>
      </c>
      <c r="O10" s="55">
        <f>SUMIFS(Tabela1[VALOR],Tabela1[Coluna1],CLIENTE2,Tabela1[[REF ]],Tabela7[[#Headers],[FEVEREIRO]],Tabela1[REFERENTE],"HONORARIO",Tabela1[ANO REF],AnoRef)-Tabela7[[#This Row],[VALOR HONORARIO]]</f>
        <v>0</v>
      </c>
      <c r="P10" s="55">
        <f>SUMIFS(Tabela1[VALOR],Tabela1[Coluna1],CLIENTE2,Tabela1[[REF ]],Tabela7[[#Headers],[MARÇO]],Tabela1[REFERENTE],"HONORARIO",Tabela1[ANO REF],AnoRef)-Tabela7[[#This Row],[VALOR HONORARIO]]</f>
        <v>0</v>
      </c>
      <c r="Q10" s="55">
        <f>SUMIFS(Tabela1[VALOR],Tabela1[Coluna1],CLIENTE2,Tabela1[[REF ]],Tabela7[[#Headers],[ABRIL]],Tabela1[REFERENTE],"HONORARIO",Tabela1[ANO REF],AnoRef)-Tabela7[[#This Row],[VALOR HONORARIO]]</f>
        <v>0</v>
      </c>
      <c r="R10" s="55">
        <f>SUMIFS(Tabela1[VALOR],Tabela1[Coluna1],CLIENTE2,Tabela1[[REF ]],Tabela7[[#Headers],[MAIO]],Tabela1[REFERENTE],"HONORARIO",Tabela1[ANO REF],AnoRef)-Tabela7[[#This Row],[VALOR HONORARIO]]</f>
        <v>0</v>
      </c>
      <c r="S10" s="55">
        <f>SUMIFS(Tabela1[VALOR],Tabela1[Coluna1],CLIENTE2,Tabela1[[REF ]],Tabela7[[#Headers],[JUNHO]],Tabela1[REFERENTE],"HONORARIO",Tabela1[ANO REF],AnoRef)-Tabela7[[#This Row],[VALOR HONORARIO]]</f>
        <v>0</v>
      </c>
      <c r="T10" s="55">
        <f>SUMIFS(Tabela1[VALOR],Tabela1[Coluna1],CLIENTE2,Tabela1[[REF ]],Tabela7[[#Headers],[JULHO]],Tabela1[REFERENTE],"HONORARIO",Tabela1[ANO REF],AnoRef)-Tabela7[[#This Row],[VALOR HONORARIO]]</f>
        <v>0</v>
      </c>
      <c r="U10" s="55">
        <f>SUMIFS(Tabela1[VALOR],Tabela1[Coluna1],CLIENTE2,Tabela1[[REF ]],Tabela7[[#Headers],[AGOSTO]],Tabela1[REFERENTE],"HONORARIO",Tabela1[ANO REF],AnoRef)-Tabela7[[#This Row],[VALOR HONORARIO]]</f>
        <v>0</v>
      </c>
      <c r="V10" s="55">
        <f>SUMIFS(Tabela1[VALOR],Tabela1[Coluna1],CLIENTE2,Tabela1[[REF ]],Tabela7[[#Headers],[SETEMBRO]],Tabela1[REFERENTE],"HONORARIO",Tabela1[ANO REF],AnoRef)-Tabela7[[#This Row],[VALOR HONORARIO]]</f>
        <v>0</v>
      </c>
      <c r="W10" s="55">
        <f>SUMIFS(Tabela1[VALOR],Tabela1[Coluna1],CLIENTE2,Tabela1[[REF ]],Tabela7[[#Headers],[OUTUBRO]],Tabela1[REFERENTE],"HONORARIO",Tabela1[ANO REF],AnoRef)-Tabela7[[#This Row],[VALOR HONORARIO]]</f>
        <v>0</v>
      </c>
      <c r="X10" s="55">
        <f>SUMIFS(Tabela1[VALOR],Tabela1[Coluna1],CLIENTE2,Tabela1[[REF ]],Tabela7[[#Headers],[NOVEMBRO]],Tabela1[REFERENTE],"HONORARIO",Tabela1[ANO REF],AnoRef)-Tabela7[[#This Row],[VALOR HONORARIO]]</f>
        <v>0</v>
      </c>
      <c r="Y10" s="56">
        <f>SUMIFS(Tabela1[VALOR],Tabela1[Coluna1],CLIENTE2,Tabela1[[REF ]],Tabela7[[#Headers],[DEZEMBRO]],Tabela1[REFERENTE],"HONORARIO",Tabela1[ANO REF],AnoRef)-Tabela7[[#This Row],[VALOR HONORARIO]]</f>
        <v>-100</v>
      </c>
      <c r="Z10" s="47">
        <f>SUMIF(Tabela1[Coluna1],#REF!,Tabela1[VALOR])</f>
        <v>0</v>
      </c>
    </row>
    <row r="11" spans="1:26" ht="21.75" thickBot="1" x14ac:dyDescent="0.4">
      <c r="A11" s="57" t="s">
        <v>364</v>
      </c>
      <c r="B11" s="47">
        <v>250</v>
      </c>
      <c r="C11" s="48">
        <f>F1</f>
        <v>12</v>
      </c>
      <c r="D11" s="47">
        <v>0</v>
      </c>
      <c r="E11" s="46">
        <f>SUM(Tabela7[[#This Row],[JANEIRO]:[DEZEMBRO]],(Tabela7[[#This Row],[MPD]]*Tabela7[[#This Row],[VALOR HONORARIO]]),Tabela7[[#This Row],[ACERTO]])</f>
        <v>1000</v>
      </c>
      <c r="F11" s="49"/>
      <c r="G11" s="47">
        <f>SUMIFS(Tabela1[VALOR],Tabela1[Coluna1],CLIENTE2,Tabela1[REFERENTE],Tabela7[[#Headers],[ABERTURA DE EMPRESA]],Tabela1[ANO REF],AnoRef)</f>
        <v>0</v>
      </c>
      <c r="H11" s="50">
        <f>SUMIFS(Tabela1[VALOR],Tabela1[Coluna1],#REF!,Tabela1[REFERENTE],Tabela7[[#Headers],[IRPF]],Tabela1[ANO REF],AnoRef)</f>
        <v>0</v>
      </c>
      <c r="I11" s="79">
        <f>SUMIFS(Tabela1[VALOR],Tabela1[Coluna1],#REF!,Tabela1[REFERENTE],Tabela7[[#Headers],[BALANCO]],Tabela1[ANO REF],AnoRef)</f>
        <v>0</v>
      </c>
      <c r="J11" s="51">
        <f>SUMIFS(Tabela1[VALOR],Tabela1[Coluna1],CLIENTE2,Tabela1[REFERENTE],Tabela7[[#Headers],[DEFIS]],Tabela1[ANO REF],AnoRef)</f>
        <v>0</v>
      </c>
      <c r="K11" s="52">
        <f>SUMIFS(Tabela1[VALOR],Tabela1[Coluna1],CLIENTE2,Tabela1[REFERENTE],Tabela7[[#Headers],[RAIS]],Tabela1[ANO REF],AnoRef)</f>
        <v>0</v>
      </c>
      <c r="L11" s="53"/>
      <c r="M11" s="54">
        <f>SUMIFS(Tabela1[VALOR],Tabela1[Coluna1],#REF!,Tabela1[[REF ]],Tabela7[[#Headers],[ACERTO]],Tabela1[REFERENTE],"HONORARIO")+Tabela7[[#This Row],[ACERTO / SALDO DEVEDOR ANTERIOR]]</f>
        <v>0</v>
      </c>
      <c r="N11" s="55">
        <f>SUMIFS(Tabela1[VALOR],Tabela1[Coluna1],Tabela7[[#This Row],[CLIENTE2]],Tabela1[[REF ]],Tabela7[[#Headers],[JANEIRO]],Tabela1[REFERENTE],"HONORARIO",Tabela1[ANO REF],AnoRef)-Tabela7[[#This Row],[VALOR HONORARIO]]</f>
        <v>0</v>
      </c>
      <c r="O11" s="55">
        <f>SUMIFS(Tabela1[VALOR],Tabela1[Coluna1],CLIENTE2,Tabela1[[REF ]],Tabela7[[#Headers],[FEVEREIRO]],Tabela1[REFERENTE],"HONORARIO",Tabela1[ANO REF],AnoRef)-Tabela7[[#This Row],[VALOR HONORARIO]]</f>
        <v>0</v>
      </c>
      <c r="P11" s="55">
        <f>SUMIFS(Tabela1[VALOR],Tabela1[Coluna1],CLIENTE2,Tabela1[[REF ]],Tabela7[[#Headers],[MARÇO]],Tabela1[REFERENTE],"HONORARIO",Tabela1[ANO REF],AnoRef)-Tabela7[[#This Row],[VALOR HONORARIO]]</f>
        <v>0</v>
      </c>
      <c r="Q11" s="55">
        <f>SUMIFS(Tabela1[VALOR],Tabela1[Coluna1],CLIENTE2,Tabela1[[REF ]],Tabela7[[#Headers],[ABRIL]],Tabela1[REFERENTE],"HONORARIO",Tabela1[ANO REF],AnoRef)-Tabela7[[#This Row],[VALOR HONORARIO]]</f>
        <v>0</v>
      </c>
      <c r="R11" s="55">
        <f>SUMIFS(Tabela1[VALOR],Tabela1[Coluna1],CLIENTE2,Tabela1[[REF ]],Tabela7[[#Headers],[MAIO]],Tabela1[REFERENTE],"HONORARIO",Tabela1[ANO REF],AnoRef)-Tabela7[[#This Row],[VALOR HONORARIO]]</f>
        <v>-250</v>
      </c>
      <c r="S11" s="55">
        <f>SUMIFS(Tabela1[VALOR],Tabela1[Coluna1],CLIENTE2,Tabela1[[REF ]],Tabela7[[#Headers],[JUNHO]],Tabela1[REFERENTE],"HONORARIO",Tabela1[ANO REF],AnoRef)-Tabela7[[#This Row],[VALOR HONORARIO]]</f>
        <v>-250</v>
      </c>
      <c r="T11" s="55">
        <f>SUMIFS(Tabela1[VALOR],Tabela1[Coluna1],CLIENTE2,Tabela1[[REF ]],Tabela7[[#Headers],[JULHO]],Tabela1[REFERENTE],"HONORARIO",Tabela1[ANO REF],AnoRef)-Tabela7[[#This Row],[VALOR HONORARIO]]</f>
        <v>-250</v>
      </c>
      <c r="U11" s="55">
        <f>SUMIFS(Tabela1[VALOR],Tabela1[Coluna1],CLIENTE2,Tabela1[[REF ]],Tabela7[[#Headers],[AGOSTO]],Tabela1[REFERENTE],"HONORARIO",Tabela1[ANO REF],AnoRef)-Tabela7[[#This Row],[VALOR HONORARIO]]</f>
        <v>-250</v>
      </c>
      <c r="V11" s="55">
        <f>SUMIFS(Tabela1[VALOR],Tabela1[Coluna1],CLIENTE2,Tabela1[[REF ]],Tabela7[[#Headers],[SETEMBRO]],Tabela1[REFERENTE],"HONORARIO",Tabela1[ANO REF],AnoRef)-Tabela7[[#This Row],[VALOR HONORARIO]]</f>
        <v>-250</v>
      </c>
      <c r="W11" s="55">
        <f>SUMIFS(Tabela1[VALOR],Tabela1[Coluna1],CLIENTE2,Tabela1[[REF ]],Tabela7[[#Headers],[OUTUBRO]],Tabela1[REFERENTE],"HONORARIO",Tabela1[ANO REF],AnoRef)-Tabela7[[#This Row],[VALOR HONORARIO]]</f>
        <v>-250</v>
      </c>
      <c r="X11" s="55">
        <f>SUMIFS(Tabela1[VALOR],Tabela1[Coluna1],CLIENTE2,Tabela1[[REF ]],Tabela7[[#Headers],[NOVEMBRO]],Tabela1[REFERENTE],"HONORARIO",Tabela1[ANO REF],AnoRef)-Tabela7[[#This Row],[VALOR HONORARIO]]</f>
        <v>-250</v>
      </c>
      <c r="Y11" s="56">
        <f>SUMIFS(Tabela1[VALOR],Tabela1[Coluna1],CLIENTE2,Tabela1[[REF ]],Tabela7[[#Headers],[DEZEMBRO]],Tabela1[REFERENTE],"HONORARIO",Tabela1[ANO REF],AnoRef)-Tabela7[[#This Row],[VALOR HONORARIO]]</f>
        <v>-250</v>
      </c>
      <c r="Z11" s="47">
        <f>SUMIF(Tabela1[Coluna1],#REF!,Tabela1[VALOR])</f>
        <v>0</v>
      </c>
    </row>
    <row r="12" spans="1:26" ht="21.75" thickBot="1" x14ac:dyDescent="0.4">
      <c r="A12" s="57" t="s">
        <v>32</v>
      </c>
      <c r="B12" s="47"/>
      <c r="C12" s="48">
        <f>F1</f>
        <v>12</v>
      </c>
      <c r="D12" s="47"/>
      <c r="E12" s="46">
        <f>SUM(Tabela7[[#This Row],[JANEIRO]:[DEZEMBRO]],(Tabela7[[#This Row],[MPD]]*Tabela7[[#This Row],[VALOR HONORARIO]]),Tabela7[[#This Row],[ACERTO]])</f>
        <v>2600</v>
      </c>
      <c r="F12" s="49"/>
      <c r="G12" s="47">
        <f>SUMIFS(Tabela1[VALOR],Tabela1[Coluna1],CLIENTE2,Tabela1[REFERENTE],Tabela7[[#Headers],[ABERTURA DE EMPRESA]],Tabela1[ANO REF],AnoRef)</f>
        <v>0</v>
      </c>
      <c r="H12" s="50">
        <f>SUMIFS(Tabela1[VALOR],Tabela1[Coluna1],#REF!,Tabela1[REFERENTE],Tabela7[[#Headers],[IRPF]],Tabela1[ANO REF],AnoRef)</f>
        <v>0</v>
      </c>
      <c r="I12" s="79">
        <f>SUMIFS(Tabela1[VALOR],Tabela1[Coluna1],#REF!,Tabela1[REFERENTE],Tabela7[[#Headers],[BALANCO]],Tabela1[ANO REF],AnoRef)</f>
        <v>0</v>
      </c>
      <c r="J12" s="51">
        <f>SUMIFS(Tabela1[VALOR],Tabela1[Coluna1],CLIENTE2,Tabela1[REFERENTE],Tabela7[[#Headers],[DEFIS]],Tabela1[ANO REF],AnoRef)</f>
        <v>0</v>
      </c>
      <c r="K12" s="52">
        <f>SUMIFS(Tabela1[VALOR],Tabela1[Coluna1],CLIENTE2,Tabela1[REFERENTE],Tabela7[[#Headers],[RAIS]],Tabela1[ANO REF],AnoRef)</f>
        <v>0</v>
      </c>
      <c r="L12" s="53"/>
      <c r="M12" s="54">
        <f>SUMIFS(Tabela1[VALOR],Tabela1[Coluna1],#REF!,Tabela1[[REF ]],Tabela7[[#Headers],[ACERTO]],Tabela1[REFERENTE],"HONORARIO")+Tabela7[[#This Row],[ACERTO / SALDO DEVEDOR ANTERIOR]]</f>
        <v>0</v>
      </c>
      <c r="N12" s="55">
        <f>SUMIFS(Tabela1[VALOR],Tabela1[Coluna1],Tabela7[[#This Row],[CLIENTE2]],Tabela1[[REF ]],Tabela7[[#Headers],[JANEIRO]],Tabela1[REFERENTE],"HONORARIO",Tabela1[ANO REF],AnoRef)-Tabela7[[#This Row],[VALOR HONORARIO]]</f>
        <v>100</v>
      </c>
      <c r="O12" s="55">
        <f>SUMIFS(Tabela1[VALOR],Tabela1[Coluna1],CLIENTE2,Tabela1[[REF ]],Tabela7[[#Headers],[FEVEREIRO]],Tabela1[REFERENTE],"HONORARIO",Tabela1[ANO REF],AnoRef)-Tabela7[[#This Row],[VALOR HONORARIO]]</f>
        <v>0</v>
      </c>
      <c r="P12" s="55">
        <f>SUMIFS(Tabela1[VALOR],Tabela1[Coluna1],CLIENTE2,Tabela1[[REF ]],Tabela7[[#Headers],[MARÇO]],Tabela1[REFERENTE],"HONORARIO",Tabela1[ANO REF],AnoRef)-Tabela7[[#This Row],[VALOR HONORARIO]]</f>
        <v>0</v>
      </c>
      <c r="Q12" s="55">
        <f>SUMIFS(Tabela1[VALOR],Tabela1[Coluna1],CLIENTE2,Tabela1[[REF ]],Tabela7[[#Headers],[ABRIL]],Tabela1[REFERENTE],"HONORARIO",Tabela1[ANO REF],AnoRef)-Tabela7[[#This Row],[VALOR HONORARIO]]</f>
        <v>0</v>
      </c>
      <c r="R12" s="55">
        <f>SUMIFS(Tabela1[VALOR],Tabela1[Coluna1],CLIENTE2,Tabela1[[REF ]],Tabela7[[#Headers],[MAIO]],Tabela1[REFERENTE],"HONORARIO",Tabela1[ANO REF],AnoRef)-Tabela7[[#This Row],[VALOR HONORARIO]]</f>
        <v>0</v>
      </c>
      <c r="S12" s="55">
        <f>SUMIFS(Tabela1[VALOR],Tabela1[Coluna1],CLIENTE2,Tabela1[[REF ]],Tabela7[[#Headers],[JUNHO]],Tabela1[REFERENTE],"HONORARIO",Tabela1[ANO REF],AnoRef)-Tabela7[[#This Row],[VALOR HONORARIO]]</f>
        <v>0</v>
      </c>
      <c r="T12" s="55">
        <f>SUMIFS(Tabela1[VALOR],Tabela1[Coluna1],CLIENTE2,Tabela1[[REF ]],Tabela7[[#Headers],[JULHO]],Tabela1[REFERENTE],"HONORARIO",Tabela1[ANO REF],AnoRef)-Tabela7[[#This Row],[VALOR HONORARIO]]</f>
        <v>0</v>
      </c>
      <c r="U12" s="55">
        <f>SUMIFS(Tabela1[VALOR],Tabela1[Coluna1],CLIENTE2,Tabela1[[REF ]],Tabela7[[#Headers],[AGOSTO]],Tabela1[REFERENTE],"HONORARIO",Tabela1[ANO REF],AnoRef)-Tabela7[[#This Row],[VALOR HONORARIO]]</f>
        <v>0</v>
      </c>
      <c r="V12" s="55">
        <f>SUMIFS(Tabela1[VALOR],Tabela1[Coluna1],CLIENTE2,Tabela1[[REF ]],Tabela7[[#Headers],[SETEMBRO]],Tabela1[REFERENTE],"HONORARIO",Tabela1[ANO REF],AnoRef)-Tabela7[[#This Row],[VALOR HONORARIO]]</f>
        <v>0</v>
      </c>
      <c r="W12" s="55">
        <f>SUMIFS(Tabela1[VALOR],Tabela1[Coluna1],CLIENTE2,Tabela1[[REF ]],Tabela7[[#Headers],[OUTUBRO]],Tabela1[REFERENTE],"HONORARIO",Tabela1[ANO REF],AnoRef)-Tabela7[[#This Row],[VALOR HONORARIO]]</f>
        <v>0</v>
      </c>
      <c r="X12" s="55">
        <f>SUMIFS(Tabela1[VALOR],Tabela1[Coluna1],CLIENTE2,Tabela1[[REF ]],Tabela7[[#Headers],[NOVEMBRO]],Tabela1[REFERENTE],"HONORARIO",Tabela1[ANO REF],AnoRef)-Tabela7[[#This Row],[VALOR HONORARIO]]</f>
        <v>2500</v>
      </c>
      <c r="Y12" s="56">
        <f>SUMIFS(Tabela1[VALOR],Tabela1[Coluna1],CLIENTE2,Tabela1[[REF ]],Tabela7[[#Headers],[DEZEMBRO]],Tabela1[REFERENTE],"HONORARIO",Tabela1[ANO REF],AnoRef)-Tabela7[[#This Row],[VALOR HONORARIO]]</f>
        <v>0</v>
      </c>
      <c r="Z12" s="47">
        <f>SUMIF(Tabela1[Coluna1],#REF!,Tabela1[VALOR])</f>
        <v>0</v>
      </c>
    </row>
    <row r="13" spans="1:26" ht="21.75" thickBot="1" x14ac:dyDescent="0.4">
      <c r="A13" s="57" t="s">
        <v>33</v>
      </c>
      <c r="B13" s="47">
        <v>200</v>
      </c>
      <c r="C13" s="48">
        <f>F1</f>
        <v>12</v>
      </c>
      <c r="D13" s="47">
        <v>-600</v>
      </c>
      <c r="E13" s="46">
        <f>SUM(Tabela7[[#This Row],[JANEIRO]:[DEZEMBRO]],(Tabela7[[#This Row],[MPD]]*Tabela7[[#This Row],[VALOR HONORARIO]]),Tabela7[[#This Row],[ACERTO]])</f>
        <v>410</v>
      </c>
      <c r="F13" s="49"/>
      <c r="G13" s="47">
        <f>SUMIFS(Tabela1[VALOR],Tabela1[Coluna1],CLIENTE2,Tabela1[REFERENTE],Tabela7[[#Headers],[ABERTURA DE EMPRESA]],Tabela1[ANO REF],AnoRef)</f>
        <v>0</v>
      </c>
      <c r="H13" s="50">
        <f>SUMIFS(Tabela1[VALOR],Tabela1[Coluna1],#REF!,Tabela1[REFERENTE],Tabela7[[#Headers],[IRPF]],Tabela1[ANO REF],AnoRef)</f>
        <v>0</v>
      </c>
      <c r="I13" s="79">
        <f>SUMIFS(Tabela1[VALOR],Tabela1[Coluna1],#REF!,Tabela1[REFERENTE],Tabela7[[#Headers],[BALANCO]],Tabela1[ANO REF],AnoRef)</f>
        <v>0</v>
      </c>
      <c r="J13" s="51">
        <f>SUMIFS(Tabela1[VALOR],Tabela1[Coluna1],CLIENTE2,Tabela1[REFERENTE],Tabela7[[#Headers],[DEFIS]],Tabela1[ANO REF],AnoRef)</f>
        <v>0</v>
      </c>
      <c r="K13" s="52">
        <f>SUMIFS(Tabela1[VALOR],Tabela1[Coluna1],CLIENTE2,Tabela1[REFERENTE],Tabela7[[#Headers],[RAIS]],Tabela1[ANO REF],AnoRef)</f>
        <v>0</v>
      </c>
      <c r="L13" s="53"/>
      <c r="M13" s="54">
        <f>SUMIFS(Tabela1[VALOR],Tabela1[Coluna1],#REF!,Tabela1[[REF ]],Tabela7[[#Headers],[ACERTO]],Tabela1[REFERENTE],"HONORARIO")+Tabela7[[#This Row],[ACERTO / SALDO DEVEDOR ANTERIOR]]</f>
        <v>-600</v>
      </c>
      <c r="N13" s="55">
        <f>SUMIFS(Tabela1[VALOR],Tabela1[Coluna1],Tabela7[[#This Row],[CLIENTE2]],Tabela1[[REF ]],Tabela7[[#Headers],[JANEIRO]],Tabela1[REFERENTE],"HONORARIO",Tabela1[ANO REF],AnoRef)-Tabela7[[#This Row],[VALOR HONORARIO]]</f>
        <v>0</v>
      </c>
      <c r="O13" s="55">
        <f>SUMIFS(Tabela1[VALOR],Tabela1[Coluna1],CLIENTE2,Tabela1[[REF ]],Tabela7[[#Headers],[FEVEREIRO]],Tabela1[REFERENTE],"HONORARIO",Tabela1[ANO REF],AnoRef)-Tabela7[[#This Row],[VALOR HONORARIO]]</f>
        <v>0</v>
      </c>
      <c r="P13" s="55">
        <f>SUMIFS(Tabela1[VALOR],Tabela1[Coluna1],CLIENTE2,Tabela1[[REF ]],Tabela7[[#Headers],[MARÇO]],Tabela1[REFERENTE],"HONORARIO",Tabela1[ANO REF],AnoRef)-Tabela7[[#This Row],[VALOR HONORARIO]]</f>
        <v>0</v>
      </c>
      <c r="Q13" s="55">
        <f>SUMIFS(Tabela1[VALOR],Tabela1[Coluna1],CLIENTE2,Tabela1[[REF ]],Tabela7[[#Headers],[ABRIL]],Tabela1[REFERENTE],"HONORARIO",Tabela1[ANO REF],AnoRef)-Tabela7[[#This Row],[VALOR HONORARIO]]</f>
        <v>0</v>
      </c>
      <c r="R13" s="55">
        <f>SUMIFS(Tabela1[VALOR],Tabela1[Coluna1],CLIENTE2,Tabela1[[REF ]],Tabela7[[#Headers],[MAIO]],Tabela1[REFERENTE],"HONORARIO",Tabela1[ANO REF],AnoRef)-Tabela7[[#This Row],[VALOR HONORARIO]]</f>
        <v>0</v>
      </c>
      <c r="S13" s="55">
        <f>SUMIFS(Tabela1[VALOR],Tabela1[Coluna1],CLIENTE2,Tabela1[[REF ]],Tabela7[[#Headers],[JUNHO]],Tabela1[REFERENTE],"HONORARIO",Tabela1[ANO REF],AnoRef)-Tabela7[[#This Row],[VALOR HONORARIO]]</f>
        <v>-190</v>
      </c>
      <c r="T13" s="55">
        <f>SUMIFS(Tabela1[VALOR],Tabela1[Coluna1],CLIENTE2,Tabela1[[REF ]],Tabela7[[#Headers],[JULHO]],Tabela1[REFERENTE],"HONORARIO",Tabela1[ANO REF],AnoRef)-Tabela7[[#This Row],[VALOR HONORARIO]]</f>
        <v>-200</v>
      </c>
      <c r="U13" s="55">
        <f>SUMIFS(Tabela1[VALOR],Tabela1[Coluna1],CLIENTE2,Tabela1[[REF ]],Tabela7[[#Headers],[AGOSTO]],Tabela1[REFERENTE],"HONORARIO",Tabela1[ANO REF],AnoRef)-Tabela7[[#This Row],[VALOR HONORARIO]]</f>
        <v>-200</v>
      </c>
      <c r="V13" s="55">
        <f>SUMIFS(Tabela1[VALOR],Tabela1[Coluna1],CLIENTE2,Tabela1[[REF ]],Tabela7[[#Headers],[SETEMBRO]],Tabela1[REFERENTE],"HONORARIO",Tabela1[ANO REF],AnoRef)-Tabela7[[#This Row],[VALOR HONORARIO]]</f>
        <v>-200</v>
      </c>
      <c r="W13" s="55">
        <f>SUMIFS(Tabela1[VALOR],Tabela1[Coluna1],CLIENTE2,Tabela1[[REF ]],Tabela7[[#Headers],[OUTUBRO]],Tabela1[REFERENTE],"HONORARIO",Tabela1[ANO REF],AnoRef)-Tabela7[[#This Row],[VALOR HONORARIO]]</f>
        <v>-200</v>
      </c>
      <c r="X13" s="55">
        <f>SUMIFS(Tabela1[VALOR],Tabela1[Coluna1],CLIENTE2,Tabela1[[REF ]],Tabela7[[#Headers],[NOVEMBRO]],Tabela1[REFERENTE],"HONORARIO",Tabela1[ANO REF],AnoRef)-Tabela7[[#This Row],[VALOR HONORARIO]]</f>
        <v>-200</v>
      </c>
      <c r="Y13" s="56">
        <f>SUMIFS(Tabela1[VALOR],Tabela1[Coluna1],CLIENTE2,Tabela1[[REF ]],Tabela7[[#Headers],[DEZEMBRO]],Tabela1[REFERENTE],"HONORARIO",Tabela1[ANO REF],AnoRef)-Tabela7[[#This Row],[VALOR HONORARIO]]</f>
        <v>-200</v>
      </c>
      <c r="Z13" s="47">
        <f>SUMIF(Tabela1[Coluna1],#REF!,Tabela1[VALOR])</f>
        <v>0</v>
      </c>
    </row>
    <row r="14" spans="1:26" ht="21.75" thickBot="1" x14ac:dyDescent="0.4">
      <c r="A14" s="57" t="s">
        <v>34</v>
      </c>
      <c r="B14" s="47">
        <v>200</v>
      </c>
      <c r="C14" s="48">
        <f>F1</f>
        <v>12</v>
      </c>
      <c r="D14" s="47">
        <v>0</v>
      </c>
      <c r="E14" s="46">
        <f>SUM(Tabela7[[#This Row],[JANEIRO]:[DEZEMBRO]],(Tabela7[[#This Row],[MPD]]*Tabela7[[#This Row],[VALOR HONORARIO]]),Tabela7[[#This Row],[ACERTO]])</f>
        <v>2200</v>
      </c>
      <c r="F14" s="49"/>
      <c r="G14" s="47">
        <f>SUMIFS(Tabela1[VALOR],Tabela1[Coluna1],CLIENTE2,Tabela1[REFERENTE],Tabela7[[#Headers],[ABERTURA DE EMPRESA]],Tabela1[ANO REF],AnoRef)</f>
        <v>0</v>
      </c>
      <c r="H14" s="50">
        <f>SUMIFS(Tabela1[VALOR],Tabela1[Coluna1],#REF!,Tabela1[REFERENTE],Tabela7[[#Headers],[IRPF]],Tabela1[ANO REF],AnoRef)</f>
        <v>0</v>
      </c>
      <c r="I14" s="79">
        <f>SUMIFS(Tabela1[VALOR],Tabela1[Coluna1],#REF!,Tabela1[REFERENTE],Tabela7[[#Headers],[BALANCO]],Tabela1[ANO REF],AnoRef)</f>
        <v>0</v>
      </c>
      <c r="J14" s="51">
        <f>SUMIFS(Tabela1[VALOR],Tabela1[Coluna1],CLIENTE2,Tabela1[REFERENTE],Tabela7[[#Headers],[DEFIS]],Tabela1[ANO REF],AnoRef)</f>
        <v>0</v>
      </c>
      <c r="K14" s="52">
        <f>SUMIFS(Tabela1[VALOR],Tabela1[Coluna1],CLIENTE2,Tabela1[REFERENTE],Tabela7[[#Headers],[RAIS]],Tabela1[ANO REF],AnoRef)</f>
        <v>0</v>
      </c>
      <c r="L14" s="53"/>
      <c r="M14" s="54">
        <f>SUMIFS(Tabela1[VALOR],Tabela1[Coluna1],#REF!,Tabela1[[REF ]],Tabela7[[#Headers],[ACERTO]],Tabela1[REFERENTE],"HONORARIO")+Tabela7[[#This Row],[ACERTO / SALDO DEVEDOR ANTERIOR]]</f>
        <v>0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>
        <f>SUMIFS(Tabela1[VALOR],Tabela1[Coluna1],CLIENTE2,Tabela1[[REF ]],Tabela7[[#Headers],[NOVEMBRO]],Tabela1[REFERENTE],"HONORARIO",Tabela1[ANO REF],AnoRef)-Tabela7[[#This Row],[VALOR HONORARIO]]</f>
        <v>0</v>
      </c>
      <c r="Y14" s="56">
        <f>SUMIFS(Tabela1[VALOR],Tabela1[Coluna1],CLIENTE2,Tabela1[[REF ]],Tabela7[[#Headers],[DEZEMBRO]],Tabela1[REFERENTE],"HONORARIO",Tabela1[ANO REF],AnoRef)-Tabela7[[#This Row],[VALOR HONORARIO]]</f>
        <v>-200</v>
      </c>
      <c r="Z14" s="47">
        <f>SUMIF(Tabela1[Coluna1],#REF!,Tabela1[VALOR])</f>
        <v>0</v>
      </c>
    </row>
    <row r="15" spans="1:26" ht="21.75" thickBot="1" x14ac:dyDescent="0.4">
      <c r="A15" s="57" t="s">
        <v>35</v>
      </c>
      <c r="B15" s="47">
        <v>350</v>
      </c>
      <c r="C15" s="48">
        <f>F1</f>
        <v>12</v>
      </c>
      <c r="D15" s="47">
        <v>-4500</v>
      </c>
      <c r="E15" s="46">
        <f>SUM(Tabela7[[#This Row],[JANEIRO]:[DEZEMBRO]],(Tabela7[[#This Row],[MPD]]*Tabela7[[#This Row],[VALOR HONORARIO]]),Tabela7[[#This Row],[ACERTO]])</f>
        <v>-4500</v>
      </c>
      <c r="F15" s="49"/>
      <c r="G15" s="47">
        <f>SUMIFS(Tabela1[VALOR],Tabela1[Coluna1],CLIENTE2,Tabela1[REFERENTE],Tabela7[[#Headers],[ABERTURA DE EMPRESA]],Tabela1[ANO REF],AnoRef)</f>
        <v>700</v>
      </c>
      <c r="H15" s="50">
        <f>SUMIFS(Tabela1[VALOR],Tabela1[Coluna1],#REF!,Tabela1[REFERENTE],Tabela7[[#Headers],[IRPF]],Tabela1[ANO REF],AnoRef)</f>
        <v>0</v>
      </c>
      <c r="I15" s="79">
        <f>SUMIFS(Tabela1[VALOR],Tabela1[Coluna1],#REF!,Tabela1[REFERENTE],Tabela7[[#Headers],[BALANCO]],Tabela1[ANO REF],AnoRef)</f>
        <v>0</v>
      </c>
      <c r="J15" s="51">
        <f>SUMIFS(Tabela1[VALOR],Tabela1[Coluna1],CLIENTE2,Tabela1[REFERENTE],Tabela7[[#Headers],[DEFIS]],Tabela1[ANO REF],AnoRef)</f>
        <v>0</v>
      </c>
      <c r="K15" s="52">
        <f>SUMIFS(Tabela1[VALOR],Tabela1[Coluna1],CLIENTE2,Tabela1[REFERENTE],Tabela7[[#Headers],[RAIS]],Tabela1[ANO REF],AnoRef)</f>
        <v>0</v>
      </c>
      <c r="L15" s="53"/>
      <c r="M15" s="54">
        <f>SUMIFS(Tabela1[VALOR],Tabela1[Coluna1],#REF!,Tabela1[[REF ]],Tabela7[[#Headers],[ACERTO]],Tabela1[REFERENTE],"HONORARIO")+Tabela7[[#This Row],[ACERTO / SALDO DEVEDOR ANTERIOR]]</f>
        <v>-4500</v>
      </c>
      <c r="N15" s="55">
        <f>SUMIFS(Tabela1[VALOR],Tabela1[Coluna1],Tabela7[[#This Row],[CLIENTE2]],Tabela1[[REF ]],Tabela7[[#Headers],[JANEIRO]],Tabela1[REFERENTE],"HONORARIO",Tabela1[ANO REF],AnoRef)-Tabela7[[#This Row],[VALOR HONORARIO]]</f>
        <v>-350</v>
      </c>
      <c r="O15" s="55">
        <f>SUMIFS(Tabela1[VALOR],Tabela1[Coluna1],CLIENTE2,Tabela1[[REF ]],Tabela7[[#Headers],[FEVEREIRO]],Tabela1[REFERENTE],"HONORARIO",Tabela1[ANO REF],AnoRef)-Tabela7[[#This Row],[VALOR HONORARIO]]</f>
        <v>-350</v>
      </c>
      <c r="P15" s="55">
        <f>SUMIFS(Tabela1[VALOR],Tabela1[Coluna1],CLIENTE2,Tabela1[[REF ]],Tabela7[[#Headers],[MARÇO]],Tabela1[REFERENTE],"HONORARIO",Tabela1[ANO REF],AnoRef)-Tabela7[[#This Row],[VALOR HONORARIO]]</f>
        <v>-350</v>
      </c>
      <c r="Q15" s="55">
        <f>SUMIFS(Tabela1[VALOR],Tabela1[Coluna1],CLIENTE2,Tabela1[[REF ]],Tabela7[[#Headers],[ABRIL]],Tabela1[REFERENTE],"HONORARIO",Tabela1[ANO REF],AnoRef)-Tabela7[[#This Row],[VALOR HONORARIO]]</f>
        <v>-350</v>
      </c>
      <c r="R15" s="55">
        <f>SUMIFS(Tabela1[VALOR],Tabela1[Coluna1],CLIENTE2,Tabela1[[REF ]],Tabela7[[#Headers],[MAIO]],Tabela1[REFERENTE],"HONORARIO",Tabela1[ANO REF],AnoRef)-Tabela7[[#This Row],[VALOR HONORARIO]]</f>
        <v>-350</v>
      </c>
      <c r="S15" s="55">
        <f>SUMIFS(Tabela1[VALOR],Tabela1[Coluna1],CLIENTE2,Tabela1[[REF ]],Tabela7[[#Headers],[JUNHO]],Tabela1[REFERENTE],"HONORARIO",Tabela1[ANO REF],AnoRef)-Tabela7[[#This Row],[VALOR HONORARIO]]</f>
        <v>-350</v>
      </c>
      <c r="T15" s="55">
        <f>SUMIFS(Tabela1[VALOR],Tabela1[Coluna1],CLIENTE2,Tabela1[[REF ]],Tabela7[[#Headers],[JULHO]],Tabela1[REFERENTE],"HONORARIO",Tabela1[ANO REF],AnoRef)-Tabela7[[#This Row],[VALOR HONORARIO]]</f>
        <v>-350</v>
      </c>
      <c r="U15" s="55">
        <f>SUMIFS(Tabela1[VALOR],Tabela1[Coluna1],CLIENTE2,Tabela1[[REF ]],Tabela7[[#Headers],[AGOSTO]],Tabela1[REFERENTE],"HONORARIO",Tabela1[ANO REF],AnoRef)-Tabela7[[#This Row],[VALOR HONORARIO]]</f>
        <v>-350</v>
      </c>
      <c r="V15" s="55">
        <f>SUMIFS(Tabela1[VALOR],Tabela1[Coluna1],CLIENTE2,Tabela1[[REF ]],Tabela7[[#Headers],[SETEMBRO]],Tabela1[REFERENTE],"HONORARIO",Tabela1[ANO REF],AnoRef)-Tabela7[[#This Row],[VALOR HONORARIO]]</f>
        <v>-350</v>
      </c>
      <c r="W15" s="55">
        <f>SUMIFS(Tabela1[VALOR],Tabela1[Coluna1],CLIENTE2,Tabela1[[REF ]],Tabela7[[#Headers],[OUTUBRO]],Tabela1[REFERENTE],"HONORARIO",Tabela1[ANO REF],AnoRef)-Tabela7[[#This Row],[VALOR HONORARIO]]</f>
        <v>-350</v>
      </c>
      <c r="X15" s="55">
        <f>SUMIFS(Tabela1[VALOR],Tabela1[Coluna1],CLIENTE2,Tabela1[[REF ]],Tabela7[[#Headers],[NOVEMBRO]],Tabela1[REFERENTE],"HONORARIO",Tabela1[ANO REF],AnoRef)-Tabela7[[#This Row],[VALOR HONORARIO]]</f>
        <v>-350</v>
      </c>
      <c r="Y15" s="56">
        <f>SUMIFS(Tabela1[VALOR],Tabela1[Coluna1],CLIENTE2,Tabela1[[REF ]],Tabela7[[#Headers],[DEZEMBRO]],Tabela1[REFERENTE],"HONORARIO",Tabela1[ANO REF],AnoRef)-Tabela7[[#This Row],[VALOR HONORARIO]]</f>
        <v>-350</v>
      </c>
      <c r="Z15" s="47">
        <f>SUMIF(Tabela1[Coluna1],#REF!,Tabela1[VALOR])</f>
        <v>0</v>
      </c>
    </row>
    <row r="16" spans="1:26" ht="21.75" thickBot="1" x14ac:dyDescent="0.4">
      <c r="A16" s="57" t="s">
        <v>439</v>
      </c>
      <c r="B16" s="47">
        <v>200</v>
      </c>
      <c r="C16" s="48">
        <f>F1</f>
        <v>12</v>
      </c>
      <c r="D16" s="47">
        <v>-480</v>
      </c>
      <c r="E16" s="46">
        <f>SUM(Tabela7[[#This Row],[JANEIRO]:[DEZEMBRO]],(Tabela7[[#This Row],[MPD]]*Tabela7[[#This Row],[VALOR HONORARIO]]),Tabela7[[#This Row],[ACERTO]])</f>
        <v>1320</v>
      </c>
      <c r="F16" s="49"/>
      <c r="G16" s="47">
        <f>SUMIFS(Tabela1[VALOR],Tabela1[Coluna1],CLIENTE2,Tabela1[REFERENTE],Tabela7[[#Headers],[ABERTURA DE EMPRESA]],Tabela1[ANO REF],AnoRef)</f>
        <v>1000</v>
      </c>
      <c r="H16" s="50">
        <f>SUMIFS(Tabela1[VALOR],Tabela1[Coluna1],#REF!,Tabela1[REFERENTE],Tabela7[[#Headers],[IRPF]],Tabela1[ANO REF],AnoRef)</f>
        <v>0</v>
      </c>
      <c r="I16" s="79">
        <f>SUMIFS(Tabela1[VALOR],Tabela1[Coluna1],#REF!,Tabela1[REFERENTE],Tabela7[[#Headers],[BALANCO]],Tabela1[ANO REF],AnoRef)</f>
        <v>0</v>
      </c>
      <c r="J16" s="51">
        <f>SUMIFS(Tabela1[VALOR],Tabela1[Coluna1],CLIENTE2,Tabela1[REFERENTE],Tabela7[[#Headers],[DEFIS]],Tabela1[ANO REF],AnoRef)</f>
        <v>0</v>
      </c>
      <c r="K16" s="52">
        <f>SUMIFS(Tabela1[VALOR],Tabela1[Coluna1],CLIENTE2,Tabela1[REFERENTE],Tabela7[[#Headers],[RAIS]],Tabela1[ANO REF],AnoRef)</f>
        <v>0</v>
      </c>
      <c r="L16" s="53"/>
      <c r="M16" s="54">
        <f>SUMIFS(Tabela1[VALOR],Tabela1[Coluna1],#REF!,Tabela1[[REF ]],Tabela7[[#Headers],[ACERTO]],Tabela1[REFERENTE],"HONORARIO")+Tabela7[[#This Row],[ACERTO / SALDO DEVEDOR ANTERIOR]]</f>
        <v>-480</v>
      </c>
      <c r="N16" s="55"/>
      <c r="O16" s="55"/>
      <c r="P16" s="55"/>
      <c r="Q16" s="55">
        <f>SUMIFS(Tabela1[VALOR],Tabela1[Coluna1],CLIENTE2,Tabela1[[REF ]],Tabela7[[#Headers],[ABRIL]],Tabela1[REFERENTE],"HONORARIO",Tabela1[ANO REF],AnoRef)-Tabela7[[#This Row],[VALOR HONORARIO]]</f>
        <v>0</v>
      </c>
      <c r="R16" s="55">
        <f>SUMIFS(Tabela1[VALOR],Tabela1[Coluna1],CLIENTE2,Tabela1[[REF ]],Tabela7[[#Headers],[MAIO]],Tabela1[REFERENTE],"HONORARIO",Tabela1[ANO REF],AnoRef)-Tabela7[[#This Row],[VALOR HONORARIO]]</f>
        <v>0</v>
      </c>
      <c r="S16" s="55">
        <f>SUMIFS(Tabela1[VALOR],Tabela1[Coluna1],CLIENTE2,Tabela1[[REF ]],Tabela7[[#Headers],[JUNHO]],Tabela1[REFERENTE],"HONORARIO",Tabela1[ANO REF],AnoRef)-Tabela7[[#This Row],[VALOR HONORARIO]]</f>
        <v>0</v>
      </c>
      <c r="T16" s="55"/>
      <c r="U16" s="55">
        <f>SUMIFS(Tabela1[VALOR],Tabela1[Coluna1],CLIENTE2,Tabela1[[REF ]],Tabela7[[#Headers],[AGOSTO]],Tabela1[REFERENTE],"HONORARIO",Tabela1[ANO REF],AnoRef)-Tabela7[[#This Row],[VALOR HONORARIO]]</f>
        <v>0</v>
      </c>
      <c r="V16" s="55">
        <f>SUMIFS(Tabela1[VALOR],Tabela1[Coluna1],CLIENTE2,Tabela1[[REF ]],Tabela7[[#Headers],[SETEMBRO]],Tabela1[REFERENTE],"HONORARIO",Tabela1[ANO REF],AnoRef)-Tabela7[[#This Row],[VALOR HONORARIO]]</f>
        <v>0</v>
      </c>
      <c r="W16" s="55">
        <f>SUMIFS(Tabela1[VALOR],Tabela1[Coluna1],CLIENTE2,Tabela1[[REF ]],Tabela7[[#Headers],[OUTUBRO]],Tabela1[REFERENTE],"HONORARIO",Tabela1[ANO REF],AnoRef)-Tabela7[[#This Row],[VALOR HONORARIO]]</f>
        <v>-200</v>
      </c>
      <c r="X16" s="55">
        <f>SUMIFS(Tabela1[VALOR],Tabela1[Coluna1],CLIENTE2,Tabela1[[REF ]],Tabela7[[#Headers],[NOVEMBRO]],Tabela1[REFERENTE],"HONORARIO",Tabela1[ANO REF],AnoRef)-Tabela7[[#This Row],[VALOR HONORARIO]]</f>
        <v>-200</v>
      </c>
      <c r="Y16" s="56">
        <f>SUMIFS(Tabela1[VALOR],Tabela1[Coluna1],CLIENTE2,Tabela1[[REF ]],Tabela7[[#Headers],[DEZEMBRO]],Tabela1[REFERENTE],"HONORARIO",Tabela1[ANO REF],AnoRef)-Tabela7[[#This Row],[VALOR HONORARIO]]</f>
        <v>-200</v>
      </c>
      <c r="Z16" s="47">
        <f>SUMIF(Tabela1[Coluna1],#REF!,Tabela1[VALOR])</f>
        <v>0</v>
      </c>
    </row>
    <row r="17" spans="1:26" ht="21.75" thickBot="1" x14ac:dyDescent="0.4">
      <c r="A17" s="57" t="s">
        <v>416</v>
      </c>
      <c r="B17" s="47">
        <v>150</v>
      </c>
      <c r="C17" s="48">
        <f>F1</f>
        <v>12</v>
      </c>
      <c r="D17" s="47">
        <v>0</v>
      </c>
      <c r="E17" s="46">
        <f>SUM(Tabela7[[#This Row],[JANEIRO]:[DEZEMBRO]],(Tabela7[[#This Row],[MPD]]*Tabela7[[#This Row],[VALOR HONORARIO]]),Tabela7[[#This Row],[ACERTO]])</f>
        <v>1350</v>
      </c>
      <c r="F17" s="49"/>
      <c r="G17" s="47">
        <f>SUMIFS(Tabela1[VALOR],Tabela1[Coluna1],CLIENTE2,Tabela1[REFERENTE],Tabela7[[#Headers],[ABERTURA DE EMPRESA]],Tabela1[ANO REF],AnoRef)</f>
        <v>0</v>
      </c>
      <c r="H17" s="50">
        <f>SUMIFS(Tabela1[VALOR],Tabela1[Coluna1],#REF!,Tabela1[REFERENTE],Tabela7[[#Headers],[IRPF]],Tabela1[ANO REF],AnoRef)</f>
        <v>0</v>
      </c>
      <c r="I17" s="79">
        <f>SUMIFS(Tabela1[VALOR],Tabela1[Coluna1],#REF!,Tabela1[REFERENTE],Tabela7[[#Headers],[BALANCO]],Tabela1[ANO REF],AnoRef)</f>
        <v>0</v>
      </c>
      <c r="J17" s="51">
        <f>SUMIFS(Tabela1[VALOR],Tabela1[Coluna1],CLIENTE2,Tabela1[REFERENTE],Tabela7[[#Headers],[DEFIS]],Tabela1[ANO REF],AnoRef)</f>
        <v>0</v>
      </c>
      <c r="K17" s="52">
        <f>SUMIFS(Tabela1[VALOR],Tabela1[Coluna1],CLIENTE2,Tabela1[REFERENTE],Tabela7[[#Headers],[RAIS]],Tabela1[ANO REF],AnoRef)</f>
        <v>0</v>
      </c>
      <c r="L17" s="53"/>
      <c r="M17" s="54">
        <f>SUMIFS(Tabela1[VALOR],Tabela1[Coluna1],#REF!,Tabela1[[REF ]],Tabela7[[#Headers],[ACERTO]],Tabela1[REFERENTE],"HONORARIO")+Tabela7[[#This Row],[ACERTO / SALDO DEVEDOR ANTERIOR]]</f>
        <v>0</v>
      </c>
      <c r="N17" s="55"/>
      <c r="O17" s="55"/>
      <c r="P17" s="55"/>
      <c r="Q17" s="55"/>
      <c r="R17" s="55"/>
      <c r="S17" s="55"/>
      <c r="T17" s="55"/>
      <c r="U17" s="55"/>
      <c r="V17" s="55">
        <f>SUMIFS(Tabela1[VALOR],Tabela1[Coluna1],CLIENTE2,Tabela1[[REF ]],Tabela7[[#Headers],[SETEMBRO]],Tabela1[REFERENTE],"HONORARIO",Tabela1[ANO REF],AnoRef)-Tabela7[[#This Row],[VALOR HONORARIO]]</f>
        <v>0</v>
      </c>
      <c r="W17" s="55">
        <f>SUMIFS(Tabela1[VALOR],Tabela1[Coluna1],CLIENTE2,Tabela1[[REF ]],Tabela7[[#Headers],[OUTUBRO]],Tabela1[REFERENTE],"HONORARIO",Tabela1[ANO REF],AnoRef)-Tabela7[[#This Row],[VALOR HONORARIO]]</f>
        <v>-150</v>
      </c>
      <c r="X17" s="55">
        <f>SUMIFS(Tabela1[VALOR],Tabela1[Coluna1],CLIENTE2,Tabela1[[REF ]],Tabela7[[#Headers],[NOVEMBRO]],Tabela1[REFERENTE],"HONORARIO",Tabela1[ANO REF],AnoRef)-Tabela7[[#This Row],[VALOR HONORARIO]]</f>
        <v>-150</v>
      </c>
      <c r="Y17" s="56">
        <f>SUMIFS(Tabela1[VALOR],Tabela1[Coluna1],CLIENTE2,Tabela1[[REF ]],Tabela7[[#Headers],[DEZEMBRO]],Tabela1[REFERENTE],"HONORARIO",Tabela1[ANO REF],AnoRef)-Tabela7[[#This Row],[VALOR HONORARIO]]</f>
        <v>-150</v>
      </c>
      <c r="Z17" s="47">
        <f>SUMIF(Tabela1[Coluna1],#REF!,Tabela1[VALOR])</f>
        <v>0</v>
      </c>
    </row>
    <row r="18" spans="1:26" ht="21.75" thickBot="1" x14ac:dyDescent="0.4">
      <c r="A18" s="57" t="s">
        <v>38</v>
      </c>
      <c r="B18" s="47">
        <v>200</v>
      </c>
      <c r="C18" s="48">
        <f>F1</f>
        <v>12</v>
      </c>
      <c r="D18" s="47">
        <v>0</v>
      </c>
      <c r="E18" s="46">
        <f>SUM(Tabela7[[#This Row],[JANEIRO]:[DEZEMBRO]],(Tabela7[[#This Row],[MPD]]*Tabela7[[#This Row],[VALOR HONORARIO]]),Tabela7[[#This Row],[ACERTO]])</f>
        <v>1400</v>
      </c>
      <c r="F18" s="49"/>
      <c r="G18" s="47">
        <f>SUMIFS(Tabela1[VALOR],Tabela1[Coluna1],CLIENTE2,Tabela1[REFERENTE],Tabela7[[#Headers],[ABERTURA DE EMPRESA]],Tabela1[ANO REF],AnoRef)</f>
        <v>0</v>
      </c>
      <c r="H18" s="50">
        <f>SUMIFS(Tabela1[VALOR],Tabela1[Coluna1],#REF!,Tabela1[REFERENTE],Tabela7[[#Headers],[IRPF]],Tabela1[ANO REF],AnoRef)</f>
        <v>0</v>
      </c>
      <c r="I18" s="79">
        <f>SUMIFS(Tabela1[VALOR],Tabela1[Coluna1],#REF!,Tabela1[REFERENTE],Tabela7[[#Headers],[BALANCO]],Tabela1[ANO REF],AnoRef)</f>
        <v>0</v>
      </c>
      <c r="J18" s="51">
        <f>SUMIFS(Tabela1[VALOR],Tabela1[Coluna1],CLIENTE2,Tabela1[REFERENTE],Tabela7[[#Headers],[DEFIS]],Tabela1[ANO REF],AnoRef)</f>
        <v>0</v>
      </c>
      <c r="K18" s="52">
        <f>SUMIFS(Tabela1[VALOR],Tabela1[Coluna1],CLIENTE2,Tabela1[REFERENTE],Tabela7[[#Headers],[RAIS]],Tabela1[ANO REF],AnoRef)</f>
        <v>0</v>
      </c>
      <c r="L18" s="53"/>
      <c r="M18" s="54">
        <f>SUMIFS(Tabela1[VALOR],Tabela1[Coluna1],#REF!,Tabela1[[REF ]],Tabela7[[#Headers],[ACERTO]],Tabela1[REFERENTE],"HONORARIO")+Tabela7[[#This Row],[ACERTO / SALDO DEVEDOR ANTERIOR]]</f>
        <v>0</v>
      </c>
      <c r="N18" s="55">
        <f>SUMIFS(Tabela1[VALOR],Tabela1[Coluna1],Tabela7[[#This Row],[CLIENTE2]],Tabela1[[REF ]],Tabela7[[#Headers],[JANEIRO]],Tabela1[REFERENTE],"HONORARIO",Tabela1[ANO REF],AnoRef)-Tabela7[[#This Row],[VALOR HONORARIO]]</f>
        <v>0</v>
      </c>
      <c r="O18" s="55">
        <f>SUMIFS(Tabela1[VALOR],Tabela1[Coluna1],CLIENTE2,Tabela1[[REF ]],Tabela7[[#Headers],[FEVEREIRO]],Tabela1[REFERENTE],"HONORARIO",Tabela1[ANO REF],AnoRef)-Tabela7[[#This Row],[VALOR HONORARIO]]</f>
        <v>0</v>
      </c>
      <c r="P18" s="55">
        <f>SUMIFS(Tabela1[VALOR],Tabela1[Coluna1],CLIENTE2,Tabela1[[REF ]],Tabela7[[#Headers],[MARÇO]],Tabela1[REFERENTE],"HONORARIO",Tabela1[ANO REF],AnoRef)-Tabela7[[#This Row],[VALOR HONORARIO]]</f>
        <v>0</v>
      </c>
      <c r="Q18" s="55">
        <f>SUMIFS(Tabela1[VALOR],Tabela1[Coluna1],CLIENTE2,Tabela1[[REF ]],Tabela7[[#Headers],[ABRIL]],Tabela1[REFERENTE],"HONORARIO",Tabela1[ANO REF],AnoRef)-Tabela7[[#This Row],[VALOR HONORARIO]]</f>
        <v>0</v>
      </c>
      <c r="R18" s="55">
        <f>SUMIFS(Tabela1[VALOR],Tabela1[Coluna1],CLIENTE2,Tabela1[[REF ]],Tabela7[[#Headers],[MAIO]],Tabela1[REFERENTE],"HONORARIO",Tabela1[ANO REF],AnoRef)-Tabela7[[#This Row],[VALOR HONORARIO]]</f>
        <v>0</v>
      </c>
      <c r="S18" s="55">
        <f>SUMIFS(Tabela1[VALOR],Tabela1[Coluna1],CLIENTE2,Tabela1[[REF ]],Tabela7[[#Headers],[JUNHO]],Tabela1[REFERENTE],"HONORARIO",Tabela1[ANO REF],AnoRef)-Tabela7[[#This Row],[VALOR HONORARIO]]</f>
        <v>0</v>
      </c>
      <c r="T18" s="55">
        <f>SUMIFS(Tabela1[VALOR],Tabela1[Coluna1],CLIENTE2,Tabela1[[REF ]],Tabela7[[#Headers],[JULHO]],Tabela1[REFERENTE],"HONORARIO",Tabela1[ANO REF],AnoRef)-Tabela7[[#This Row],[VALOR HONORARIO]]</f>
        <v>0</v>
      </c>
      <c r="U18" s="55">
        <f>SUMIFS(Tabela1[VALOR],Tabela1[Coluna1],CLIENTE2,Tabela1[[REF ]],Tabela7[[#Headers],[AGOSTO]],Tabela1[REFERENTE],"HONORARIO",Tabela1[ANO REF],AnoRef)-Tabela7[[#This Row],[VALOR HONORARIO]]</f>
        <v>-200</v>
      </c>
      <c r="V18" s="55">
        <f>SUMIFS(Tabela1[VALOR],Tabela1[Coluna1],CLIENTE2,Tabela1[[REF ]],Tabela7[[#Headers],[SETEMBRO]],Tabela1[REFERENTE],"HONORARIO",Tabela1[ANO REF],AnoRef)-Tabela7[[#This Row],[VALOR HONORARIO]]</f>
        <v>-200</v>
      </c>
      <c r="W18" s="55">
        <f>SUMIFS(Tabela1[VALOR],Tabela1[Coluna1],CLIENTE2,Tabela1[[REF ]],Tabela7[[#Headers],[OUTUBRO]],Tabela1[REFERENTE],"HONORARIO",Tabela1[ANO REF],AnoRef)-Tabela7[[#This Row],[VALOR HONORARIO]]</f>
        <v>-200</v>
      </c>
      <c r="X18" s="55">
        <f>SUMIFS(Tabela1[VALOR],Tabela1[Coluna1],CLIENTE2,Tabela1[[REF ]],Tabela7[[#Headers],[NOVEMBRO]],Tabela1[REFERENTE],"HONORARIO",Tabela1[ANO REF],AnoRef)-Tabela7[[#This Row],[VALOR HONORARIO]]</f>
        <v>-200</v>
      </c>
      <c r="Y18" s="56">
        <f>SUMIFS(Tabela1[VALOR],Tabela1[Coluna1],CLIENTE2,Tabela1[[REF ]],Tabela7[[#Headers],[DEZEMBRO]],Tabela1[REFERENTE],"HONORARIO",Tabela1[ANO REF],AnoRef)-Tabela7[[#This Row],[VALOR HONORARIO]]</f>
        <v>-200</v>
      </c>
      <c r="Z18" s="47">
        <f>SUMIF(Tabela1[Coluna1],#REF!,Tabela1[VALOR])</f>
        <v>0</v>
      </c>
    </row>
    <row r="19" spans="1:26" ht="21.75" thickBot="1" x14ac:dyDescent="0.4">
      <c r="A19" s="57" t="s">
        <v>39</v>
      </c>
      <c r="B19" s="47">
        <v>450</v>
      </c>
      <c r="C19" s="48">
        <f>F1</f>
        <v>12</v>
      </c>
      <c r="D19" s="47">
        <v>-1800</v>
      </c>
      <c r="E19" s="46">
        <f>SUM(Tabela7[[#This Row],[JANEIRO]:[DEZEMBRO]],(Tabela7[[#This Row],[MPD]]*Tabela7[[#This Row],[VALOR HONORARIO]]),Tabela7[[#This Row],[ACERTO]])</f>
        <v>3150</v>
      </c>
      <c r="F19" s="49"/>
      <c r="G19" s="47">
        <f>SUMIFS(Tabela1[VALOR],Tabela1[Coluna1],CLIENTE2,Tabela1[REFERENTE],Tabela7[[#Headers],[ABERTURA DE EMPRESA]],Tabela1[ANO REF],AnoRef)</f>
        <v>0</v>
      </c>
      <c r="H19" s="50">
        <f>SUMIFS(Tabela1[VALOR],Tabela1[Coluna1],#REF!,Tabela1[REFERENTE],Tabela7[[#Headers],[IRPF]],Tabela1[ANO REF],AnoRef)</f>
        <v>0</v>
      </c>
      <c r="I19" s="79">
        <f>SUMIFS(Tabela1[VALOR],Tabela1[Coluna1],#REF!,Tabela1[REFERENTE],Tabela7[[#Headers],[BALANCO]],Tabela1[ANO REF],AnoRef)</f>
        <v>0</v>
      </c>
      <c r="J19" s="51">
        <f>SUMIFS(Tabela1[VALOR],Tabela1[Coluna1],CLIENTE2,Tabela1[REFERENTE],Tabela7[[#Headers],[DEFIS]],Tabela1[ANO REF],AnoRef)</f>
        <v>0</v>
      </c>
      <c r="K19" s="52">
        <f>SUMIFS(Tabela1[VALOR],Tabela1[Coluna1],CLIENTE2,Tabela1[REFERENTE],Tabela7[[#Headers],[RAIS]],Tabela1[ANO REF],AnoRef)</f>
        <v>0</v>
      </c>
      <c r="L19" s="53"/>
      <c r="M19" s="54">
        <f>SUMIFS(Tabela1[VALOR],Tabela1[Coluna1],#REF!,Tabela1[[REF ]],Tabela7[[#Headers],[ACERTO]],Tabela1[REFERENTE],"HONORARIO")+Tabela7[[#This Row],[ACERTO / SALDO DEVEDOR ANTERIOR]]</f>
        <v>-1800</v>
      </c>
      <c r="N19" s="55"/>
      <c r="O19" s="55"/>
      <c r="P19" s="55"/>
      <c r="Q19" s="55"/>
      <c r="R19" s="55">
        <f>SUMIFS(Tabela1[VALOR],Tabela1[Coluna1],CLIENTE2,Tabela1[[REF ]],Tabela7[[#Headers],[MAIO]],Tabela1[REFERENTE],"HONORARIO",Tabela1[ANO REF],AnoRef)-Tabela7[[#This Row],[VALOR HONORARIO]]</f>
        <v>0</v>
      </c>
      <c r="S19" s="55">
        <f>SUMIFS(Tabela1[VALOR],Tabela1[Coluna1],CLIENTE2,Tabela1[[REF ]],Tabela7[[#Headers],[JUNHO]],Tabela1[REFERENTE],"HONORARIO",Tabela1[ANO REF],AnoRef)-Tabela7[[#This Row],[VALOR HONORARIO]]</f>
        <v>0</v>
      </c>
      <c r="T19" s="55">
        <f>SUMIFS(Tabela1[VALOR],Tabela1[Coluna1],CLIENTE2,Tabela1[[REF ]],Tabela7[[#Headers],[JULHO]],Tabela1[REFERENTE],"HONORARIO",Tabela1[ANO REF],AnoRef)-Tabela7[[#This Row],[VALOR HONORARIO]]</f>
        <v>0</v>
      </c>
      <c r="U19" s="55">
        <f>SUMIFS(Tabela1[VALOR],Tabela1[Coluna1],CLIENTE2,Tabela1[[REF ]],Tabela7[[#Headers],[AGOSTO]],Tabela1[REFERENTE],"HONORARIO",Tabela1[ANO REF],AnoRef)-Tabela7[[#This Row],[VALOR HONORARIO]]</f>
        <v>0</v>
      </c>
      <c r="V19" s="55">
        <f>SUMIFS(Tabela1[VALOR],Tabela1[Coluna1],CLIENTE2,Tabela1[[REF ]],Tabela7[[#Headers],[SETEMBRO]],Tabela1[REFERENTE],"HONORARIO",Tabela1[ANO REF],AnoRef)-Tabela7[[#This Row],[VALOR HONORARIO]]</f>
        <v>0</v>
      </c>
      <c r="W19" s="55">
        <f>SUMIFS(Tabela1[VALOR],Tabela1[Coluna1],CLIENTE2,Tabela1[[REF ]],Tabela7[[#Headers],[OUTUBRO]],Tabela1[REFERENTE],"HONORARIO",Tabela1[ANO REF],AnoRef)-Tabela7[[#This Row],[VALOR HONORARIO]]</f>
        <v>0</v>
      </c>
      <c r="X19" s="55">
        <f>SUMIFS(Tabela1[VALOR],Tabela1[Coluna1],CLIENTE2,Tabela1[[REF ]],Tabela7[[#Headers],[NOVEMBRO]],Tabela1[REFERENTE],"HONORARIO",Tabela1[ANO REF],AnoRef)-Tabela7[[#This Row],[VALOR HONORARIO]]</f>
        <v>0</v>
      </c>
      <c r="Y19" s="56">
        <f>SUMIFS(Tabela1[VALOR],Tabela1[Coluna1],CLIENTE2,Tabela1[[REF ]],Tabela7[[#Headers],[DEZEMBRO]],Tabela1[REFERENTE],"HONORARIO",Tabela1[ANO REF],AnoRef)-Tabela7[[#This Row],[VALOR HONORARIO]]</f>
        <v>-450</v>
      </c>
      <c r="Z19" s="47">
        <f>SUMIF(Tabela1[Coluna1],#REF!,Tabela1[VALOR])</f>
        <v>0</v>
      </c>
    </row>
    <row r="20" spans="1:26" ht="21.75" thickBot="1" x14ac:dyDescent="0.4">
      <c r="A20" s="57" t="s">
        <v>40</v>
      </c>
      <c r="B20" s="47">
        <v>350</v>
      </c>
      <c r="C20" s="48">
        <f>F1</f>
        <v>12</v>
      </c>
      <c r="D20" s="47">
        <v>0</v>
      </c>
      <c r="E20" s="46">
        <f>SUM(Tabela7[[#This Row],[JANEIRO]:[DEZEMBRO]],(Tabela7[[#This Row],[MPD]]*Tabela7[[#This Row],[VALOR HONORARIO]]),Tabela7[[#This Row],[ACERTO]])</f>
        <v>1500</v>
      </c>
      <c r="F20" s="49"/>
      <c r="G20" s="47">
        <f>SUMIFS(Tabela1[VALOR],Tabela1[Coluna1],CLIENTE2,Tabela1[REFERENTE],Tabela7[[#Headers],[ABERTURA DE EMPRESA]],Tabela1[ANO REF],AnoRef)</f>
        <v>0</v>
      </c>
      <c r="H20" s="50">
        <f>SUMIFS(Tabela1[VALOR],Tabela1[Coluna1],#REF!,Tabela1[REFERENTE],Tabela7[[#Headers],[IRPF]],Tabela1[ANO REF],AnoRef)</f>
        <v>0</v>
      </c>
      <c r="I20" s="79">
        <f>SUMIFS(Tabela1[VALOR],Tabela1[Coluna1],#REF!,Tabela1[REFERENTE],Tabela7[[#Headers],[BALANCO]],Tabela1[ANO REF],AnoRef)</f>
        <v>0</v>
      </c>
      <c r="J20" s="51">
        <f>SUMIFS(Tabela1[VALOR],Tabela1[Coluna1],CLIENTE2,Tabela1[REFERENTE],Tabela7[[#Headers],[DEFIS]],Tabela1[ANO REF],AnoRef)</f>
        <v>0</v>
      </c>
      <c r="K20" s="52">
        <f>SUMIFS(Tabela1[VALOR],Tabela1[Coluna1],CLIENTE2,Tabela1[REFERENTE],Tabela7[[#Headers],[RAIS]],Tabela1[ANO REF],AnoRef)</f>
        <v>0</v>
      </c>
      <c r="L20" s="53"/>
      <c r="M20" s="54">
        <f>SUMIFS(Tabela1[VALOR],Tabela1[Coluna1],#REF!,Tabela1[[REF ]],Tabela7[[#Headers],[ACERTO]],Tabela1[REFERENTE],"HONORARIO")+Tabela7[[#This Row],[ACERTO / SALDO DEVEDOR ANTERIOR]]</f>
        <v>0</v>
      </c>
      <c r="N20" s="55">
        <f>SUMIFS(Tabela1[VALOR],Tabela1[Coluna1],Tabela7[[#This Row],[CLIENTE2]],Tabela1[[REF ]],Tabela7[[#Headers],[JANEIRO]],Tabela1[REFERENTE],"HONORARIO",Tabela1[ANO REF],AnoRef)-Tabela7[[#This Row],[VALOR HONORARIO]]</f>
        <v>0</v>
      </c>
      <c r="O20" s="55">
        <f>SUMIFS(Tabela1[VALOR],Tabela1[Coluna1],CLIENTE2,Tabela1[[REF ]],Tabela7[[#Headers],[FEVEREIRO]],Tabela1[REFERENTE],"HONORARIO",Tabela1[ANO REF],AnoRef)-Tabela7[[#This Row],[VALOR HONORARIO]]</f>
        <v>0</v>
      </c>
      <c r="P20" s="55">
        <f>SUMIFS(Tabela1[VALOR],Tabela1[Coluna1],CLIENTE2,Tabela1[[REF ]],Tabela7[[#Headers],[MARÇO]],Tabela1[REFERENTE],"HONORARIO",Tabela1[ANO REF],AnoRef)-Tabela7[[#This Row],[VALOR HONORARIO]]</f>
        <v>0</v>
      </c>
      <c r="Q20" s="55">
        <f>SUMIFS(Tabela1[VALOR],Tabela1[Coluna1],CLIENTE2,Tabela1[[REF ]],Tabela7[[#Headers],[ABRIL]],Tabela1[REFERENTE],"HONORARIO",Tabela1[ANO REF],AnoRef)-Tabela7[[#This Row],[VALOR HONORARIO]]</f>
        <v>0</v>
      </c>
      <c r="R20" s="55">
        <f>SUMIFS(Tabela1[VALOR],Tabela1[Coluna1],CLIENTE2,Tabela1[[REF ]],Tabela7[[#Headers],[MAIO]],Tabela1[REFERENTE],"HONORARIO",Tabela1[ANO REF],AnoRef)-Tabela7[[#This Row],[VALOR HONORARIO]]</f>
        <v>-250</v>
      </c>
      <c r="S20" s="55">
        <f>SUMIFS(Tabela1[VALOR],Tabela1[Coluna1],CLIENTE2,Tabela1[[REF ]],Tabela7[[#Headers],[JUNHO]],Tabela1[REFERENTE],"HONORARIO",Tabela1[ANO REF],AnoRef)-Tabela7[[#This Row],[VALOR HONORARIO]]</f>
        <v>-350</v>
      </c>
      <c r="T20" s="55">
        <f>SUMIFS(Tabela1[VALOR],Tabela1[Coluna1],CLIENTE2,Tabela1[[REF ]],Tabela7[[#Headers],[JULHO]],Tabela1[REFERENTE],"HONORARIO",Tabela1[ANO REF],AnoRef)-Tabela7[[#This Row],[VALOR HONORARIO]]</f>
        <v>-350</v>
      </c>
      <c r="U20" s="55">
        <f>SUMIFS(Tabela1[VALOR],Tabela1[Coluna1],CLIENTE2,Tabela1[[REF ]],Tabela7[[#Headers],[AGOSTO]],Tabela1[REFERENTE],"HONORARIO",Tabela1[ANO REF],AnoRef)-Tabela7[[#This Row],[VALOR HONORARIO]]</f>
        <v>-350</v>
      </c>
      <c r="V20" s="55">
        <f>SUMIFS(Tabela1[VALOR],Tabela1[Coluna1],CLIENTE2,Tabela1[[REF ]],Tabela7[[#Headers],[SETEMBRO]],Tabela1[REFERENTE],"HONORARIO",Tabela1[ANO REF],AnoRef)-Tabela7[[#This Row],[VALOR HONORARIO]]</f>
        <v>-350</v>
      </c>
      <c r="W20" s="55">
        <f>SUMIFS(Tabela1[VALOR],Tabela1[Coluna1],CLIENTE2,Tabela1[[REF ]],Tabela7[[#Headers],[OUTUBRO]],Tabela1[REFERENTE],"HONORARIO",Tabela1[ANO REF],AnoRef)-Tabela7[[#This Row],[VALOR HONORARIO]]</f>
        <v>-350</v>
      </c>
      <c r="X20" s="55">
        <f>SUMIFS(Tabela1[VALOR],Tabela1[Coluna1],CLIENTE2,Tabela1[[REF ]],Tabela7[[#Headers],[NOVEMBRO]],Tabela1[REFERENTE],"HONORARIO",Tabela1[ANO REF],AnoRef)-Tabela7[[#This Row],[VALOR HONORARIO]]</f>
        <v>-350</v>
      </c>
      <c r="Y20" s="56">
        <f>SUMIFS(Tabela1[VALOR],Tabela1[Coluna1],CLIENTE2,Tabela1[[REF ]],Tabela7[[#Headers],[DEZEMBRO]],Tabela1[REFERENTE],"HONORARIO",Tabela1[ANO REF],AnoRef)-Tabela7[[#This Row],[VALOR HONORARIO]]</f>
        <v>-350</v>
      </c>
      <c r="Z20" s="47">
        <f>SUMIF(Tabela1[Coluna1],#REF!,Tabela1[VALOR])</f>
        <v>0</v>
      </c>
    </row>
    <row r="21" spans="1:26" ht="21.75" thickBot="1" x14ac:dyDescent="0.4">
      <c r="A21" s="57" t="s">
        <v>41</v>
      </c>
      <c r="B21" s="47">
        <v>275</v>
      </c>
      <c r="C21" s="48">
        <f>F1</f>
        <v>12</v>
      </c>
      <c r="D21" s="47">
        <v>-1610</v>
      </c>
      <c r="E21" s="46">
        <f>SUM(Tabela7[[#This Row],[JANEIRO]:[DEZEMBRO]],(Tabela7[[#This Row],[MPD]]*Tabela7[[#This Row],[VALOR HONORARIO]]),Tabela7[[#This Row],[ACERTO]])</f>
        <v>590</v>
      </c>
      <c r="F21" s="49"/>
      <c r="G21" s="47">
        <f>SUMIFS(Tabela1[VALOR],Tabela1[Coluna1],CLIENTE2,Tabela1[REFERENTE],Tabela7[[#Headers],[ABERTURA DE EMPRESA]],Tabela1[ANO REF],AnoRef)</f>
        <v>0</v>
      </c>
      <c r="H21" s="50">
        <f>SUMIFS(Tabela1[VALOR],Tabela1[Coluna1],#REF!,Tabela1[REFERENTE],Tabela7[[#Headers],[IRPF]],Tabela1[ANO REF],AnoRef)</f>
        <v>0</v>
      </c>
      <c r="I21" s="79">
        <f>SUMIFS(Tabela1[VALOR],Tabela1[Coluna1],#REF!,Tabela1[REFERENTE],Tabela7[[#Headers],[BALANCO]],Tabela1[ANO REF],AnoRef)</f>
        <v>0</v>
      </c>
      <c r="J21" s="51">
        <f>SUMIFS(Tabela1[VALOR],Tabela1[Coluna1],CLIENTE2,Tabela1[REFERENTE],Tabela7[[#Headers],[DEFIS]],Tabela1[ANO REF],AnoRef)</f>
        <v>0</v>
      </c>
      <c r="K21" s="52">
        <f>SUMIFS(Tabela1[VALOR],Tabela1[Coluna1],CLIENTE2,Tabela1[REFERENTE],Tabela7[[#Headers],[RAIS]],Tabela1[ANO REF],AnoRef)</f>
        <v>0</v>
      </c>
      <c r="L21" s="53"/>
      <c r="M21" s="54">
        <f>SUMIFS(Tabela1[VALOR],Tabela1[Coluna1],#REF!,Tabela1[[REF ]],Tabela7[[#Headers],[ACERTO]],Tabela1[REFERENTE],"HONORARIO")+Tabela7[[#This Row],[ACERTO / SALDO DEVEDOR ANTERIOR]]</f>
        <v>-1610</v>
      </c>
      <c r="N21" s="55"/>
      <c r="O21" s="55"/>
      <c r="P21" s="55"/>
      <c r="Q21" s="55">
        <f>SUMIFS(Tabela1[VALOR],Tabela1[Coluna1],CLIENTE2,Tabela1[[REF ]],Tabela7[[#Headers],[ABRIL]],Tabela1[REFERENTE],"HONORARIO",Tabela1[ANO REF],AnoRef)-Tabela7[[#This Row],[VALOR HONORARIO]]</f>
        <v>0</v>
      </c>
      <c r="R21" s="55"/>
      <c r="S21" s="55">
        <f>SUMIFS(Tabela1[VALOR],Tabela1[Coluna1],CLIENTE2,Tabela1[[REF ]],Tabela7[[#Headers],[JUNHO]],Tabela1[REFERENTE],"HONORARIO",Tabela1[ANO REF],AnoRef)-Tabela7[[#This Row],[VALOR HONORARIO]]</f>
        <v>0</v>
      </c>
      <c r="T21" s="55">
        <f>SUMIFS(Tabela1[VALOR],Tabela1[Coluna1],CLIENTE2,Tabela1[[REF ]],Tabela7[[#Headers],[JULHO]],Tabela1[REFERENTE],"HONORARIO",Tabela1[ANO REF],AnoRef)-Tabela7[[#This Row],[VALOR HONORARIO]]</f>
        <v>0</v>
      </c>
      <c r="U21" s="55">
        <f>SUMIFS(Tabela1[VALOR],Tabela1[Coluna1],CLIENTE2,Tabela1[[REF ]],Tabela7[[#Headers],[AGOSTO]],Tabela1[REFERENTE],"HONORARIO",Tabela1[ANO REF],AnoRef)-Tabela7[[#This Row],[VALOR HONORARIO]]</f>
        <v>0</v>
      </c>
      <c r="V21" s="55">
        <f>SUMIFS(Tabela1[VALOR],Tabela1[Coluna1],CLIENTE2,Tabela1[[REF ]],Tabela7[[#Headers],[SETEMBRO]],Tabela1[REFERENTE],"HONORARIO",Tabela1[ANO REF],AnoRef)-Tabela7[[#This Row],[VALOR HONORARIO]]</f>
        <v>-275</v>
      </c>
      <c r="W21" s="55">
        <f>SUMIFS(Tabela1[VALOR],Tabela1[Coluna1],CLIENTE2,Tabela1[[REF ]],Tabela7[[#Headers],[OUTUBRO]],Tabela1[REFERENTE],"HONORARIO",Tabela1[ANO REF],AnoRef)-Tabela7[[#This Row],[VALOR HONORARIO]]</f>
        <v>-275</v>
      </c>
      <c r="X21" s="55">
        <f>SUMIFS(Tabela1[VALOR],Tabela1[Coluna1],CLIENTE2,Tabela1[[REF ]],Tabela7[[#Headers],[NOVEMBRO]],Tabela1[REFERENTE],"HONORARIO",Tabela1[ANO REF],AnoRef)-Tabela7[[#This Row],[VALOR HONORARIO]]</f>
        <v>-275</v>
      </c>
      <c r="Y21" s="56">
        <f>SUMIFS(Tabela1[VALOR],Tabela1[Coluna1],CLIENTE2,Tabela1[[REF ]],Tabela7[[#Headers],[DEZEMBRO]],Tabela1[REFERENTE],"HONORARIO",Tabela1[ANO REF],AnoRef)-Tabela7[[#This Row],[VALOR HONORARIO]]</f>
        <v>-275</v>
      </c>
      <c r="Z21" s="47">
        <f>SUMIF(Tabela1[Coluna1],#REF!,Tabela1[VALOR])</f>
        <v>0</v>
      </c>
    </row>
    <row r="22" spans="1:26" ht="21.75" thickBot="1" x14ac:dyDescent="0.4">
      <c r="A22" s="57" t="s">
        <v>42</v>
      </c>
      <c r="B22" s="57">
        <v>200</v>
      </c>
      <c r="C22" s="58">
        <f>F1</f>
        <v>12</v>
      </c>
      <c r="D22" s="57">
        <v>0</v>
      </c>
      <c r="E22" s="46">
        <f>SUM(Tabela7[[#This Row],[JANEIRO]:[DEZEMBRO]],(Tabela7[[#This Row],[MPD]]*Tabela7[[#This Row],[VALOR HONORARIO]]),Tabela7[[#This Row],[ACERTO]])</f>
        <v>0</v>
      </c>
      <c r="F22" s="49"/>
      <c r="G22" s="47">
        <f>SUMIFS(Tabela1[VALOR],Tabela1[Coluna1],CLIENTE2,Tabela1[REFERENTE],Tabela7[[#Headers],[ABERTURA DE EMPRESA]],Tabela1[ANO REF],AnoRef)</f>
        <v>0</v>
      </c>
      <c r="H22" s="50">
        <f>SUMIFS(Tabela1[VALOR],Tabela1[Coluna1],#REF!,Tabela1[REFERENTE],Tabela7[[#Headers],[IRPF]],Tabela1[ANO REF],AnoRef)</f>
        <v>0</v>
      </c>
      <c r="I22" s="79">
        <f>SUMIFS(Tabela1[VALOR],Tabela1[Coluna1],#REF!,Tabela1[REFERENTE],Tabela7[[#Headers],[BALANCO]],Tabela1[ANO REF],AnoRef)</f>
        <v>0</v>
      </c>
      <c r="J22" s="51">
        <f>SUMIFS(Tabela1[VALOR],Tabela1[Coluna1],CLIENTE2,Tabela1[REFERENTE],Tabela7[[#Headers],[DEFIS]],Tabela1[ANO REF],AnoRef)</f>
        <v>0</v>
      </c>
      <c r="K22" s="52">
        <f>SUMIFS(Tabela1[VALOR],Tabela1[Coluna1],CLIENTE2,Tabela1[REFERENTE],Tabela7[[#Headers],[RAIS]],Tabela1[ANO REF],AnoRef)</f>
        <v>0</v>
      </c>
      <c r="L22" s="59"/>
      <c r="M22" s="54">
        <f>SUMIFS(Tabela1[VALOR],Tabela1[Coluna1],#REF!,Tabela1[[REF ]],Tabela7[[#Headers],[ACERTO]],Tabela1[REFERENTE],"HONORARIO")+Tabela7[[#This Row],[ACERTO / SALDO DEVEDOR ANTERIOR]]</f>
        <v>0</v>
      </c>
      <c r="N22" s="55">
        <f>SUMIFS(Tabela1[VALOR],Tabela1[Coluna1],Tabela7[[#This Row],[CLIENTE2]],Tabela1[[REF ]],Tabela7[[#Headers],[JANEIRO]],Tabela1[REFERENTE],"HONORARIO",Tabela1[ANO REF],AnoRef)-Tabela7[[#This Row],[VALOR HONORARIO]]</f>
        <v>-200</v>
      </c>
      <c r="O22" s="55">
        <f>SUMIFS(Tabela1[VALOR],Tabela1[Coluna1],CLIENTE2,Tabela1[[REF ]],Tabela7[[#Headers],[FEVEREIRO]],Tabela1[REFERENTE],"HONORARIO",Tabela1[ANO REF],AnoRef)-Tabela7[[#This Row],[VALOR HONORARIO]]</f>
        <v>-200</v>
      </c>
      <c r="P22" s="55">
        <f>SUMIFS(Tabela1[VALOR],Tabela1[Coluna1],CLIENTE2,Tabela1[[REF ]],Tabela7[[#Headers],[MARÇO]],Tabela1[REFERENTE],"HONORARIO",Tabela1[ANO REF],AnoRef)-Tabela7[[#This Row],[VALOR HONORARIO]]</f>
        <v>-200</v>
      </c>
      <c r="Q22" s="55">
        <f>SUMIFS(Tabela1[VALOR],Tabela1[Coluna1],CLIENTE2,Tabela1[[REF ]],Tabela7[[#Headers],[ABRIL]],Tabela1[REFERENTE],"HONORARIO",Tabela1[ANO REF],AnoRef)-Tabela7[[#This Row],[VALOR HONORARIO]]</f>
        <v>-200</v>
      </c>
      <c r="R22" s="55">
        <f>SUMIFS(Tabela1[VALOR],Tabela1[Coluna1],CLIENTE2,Tabela1[[REF ]],Tabela7[[#Headers],[MAIO]],Tabela1[REFERENTE],"HONORARIO",Tabela1[ANO REF],AnoRef)-Tabela7[[#This Row],[VALOR HONORARIO]]</f>
        <v>-200</v>
      </c>
      <c r="S22" s="55">
        <f>SUMIFS(Tabela1[VALOR],Tabela1[Coluna1],CLIENTE2,Tabela1[[REF ]],Tabela7[[#Headers],[JUNHO]],Tabela1[REFERENTE],"HONORARIO",Tabela1[ANO REF],AnoRef)-Tabela7[[#This Row],[VALOR HONORARIO]]</f>
        <v>-200</v>
      </c>
      <c r="T22" s="55">
        <f>SUMIFS(Tabela1[VALOR],Tabela1[Coluna1],CLIENTE2,Tabela1[[REF ]],Tabela7[[#Headers],[JULHO]],Tabela1[REFERENTE],"HONORARIO",Tabela1[ANO REF],AnoRef)-Tabela7[[#This Row],[VALOR HONORARIO]]</f>
        <v>-200</v>
      </c>
      <c r="U22" s="55">
        <f>SUMIFS(Tabela1[VALOR],Tabela1[Coluna1],CLIENTE2,Tabela1[[REF ]],Tabela7[[#Headers],[AGOSTO]],Tabela1[REFERENTE],"HONORARIO",Tabela1[ANO REF],AnoRef)-Tabela7[[#This Row],[VALOR HONORARIO]]</f>
        <v>-200</v>
      </c>
      <c r="V22" s="55">
        <f>SUMIFS(Tabela1[VALOR],Tabela1[Coluna1],CLIENTE2,Tabela1[[REF ]],Tabela7[[#Headers],[SETEMBRO]],Tabela1[REFERENTE],"HONORARIO",Tabela1[ANO REF],AnoRef)-Tabela7[[#This Row],[VALOR HONORARIO]]</f>
        <v>-200</v>
      </c>
      <c r="W22" s="55">
        <f>SUMIFS(Tabela1[VALOR],Tabela1[Coluna1],CLIENTE2,Tabela1[[REF ]],Tabela7[[#Headers],[OUTUBRO]],Tabela1[REFERENTE],"HONORARIO",Tabela1[ANO REF],AnoRef)-Tabela7[[#This Row],[VALOR HONORARIO]]</f>
        <v>-200</v>
      </c>
      <c r="X22" s="55">
        <f>SUMIFS(Tabela1[VALOR],Tabela1[Coluna1],CLIENTE2,Tabela1[[REF ]],Tabela7[[#Headers],[NOVEMBRO]],Tabela1[REFERENTE],"HONORARIO",Tabela1[ANO REF],AnoRef)-Tabela7[[#This Row],[VALOR HONORARIO]]</f>
        <v>-200</v>
      </c>
      <c r="Y22" s="56">
        <f>SUMIFS(Tabela1[VALOR],Tabela1[Coluna1],CLIENTE2,Tabela1[[REF ]],Tabela7[[#Headers],[DEZEMBRO]],Tabela1[REFERENTE],"HONORARIO",Tabela1[ANO REF],AnoRef)-Tabela7[[#This Row],[VALOR HONORARIO]]</f>
        <v>-200</v>
      </c>
      <c r="Z22" s="57">
        <f>SUMIF(Tabela1[Coluna1],#REF!,Tabela1[VALOR])</f>
        <v>0</v>
      </c>
    </row>
    <row r="23" spans="1:26" ht="21.75" thickBot="1" x14ac:dyDescent="0.4">
      <c r="A23" s="57" t="s">
        <v>452</v>
      </c>
      <c r="B23" s="57">
        <v>450</v>
      </c>
      <c r="C23" s="58">
        <f>F1</f>
        <v>12</v>
      </c>
      <c r="D23" s="57">
        <v>0</v>
      </c>
      <c r="E23" s="46">
        <f>SUM(Tabela7[[#This Row],[JANEIRO]:[DEZEMBRO]],(Tabela7[[#This Row],[MPD]]*Tabela7[[#This Row],[VALOR HONORARIO]]),Tabela7[[#This Row],[ACERTO]])</f>
        <v>4950</v>
      </c>
      <c r="F23" s="49"/>
      <c r="G23" s="47">
        <f>SUMIFS(Tabela1[VALOR],Tabela1[Coluna1],CLIENTE2,Tabela1[REFERENTE],Tabela7[[#Headers],[ABERTURA DE EMPRESA]],Tabela1[ANO REF],AnoRef)</f>
        <v>800</v>
      </c>
      <c r="H23" s="50">
        <f>SUMIFS(Tabela1[VALOR],Tabela1[Coluna1],#REF!,Tabela1[REFERENTE],Tabela7[[#Headers],[IRPF]],Tabela1[ANO REF],AnoRef)</f>
        <v>0</v>
      </c>
      <c r="I23" s="79">
        <f>SUMIFS(Tabela1[VALOR],Tabela1[Coluna1],#REF!,Tabela1[REFERENTE],Tabela7[[#Headers],[BALANCO]],Tabela1[ANO REF],AnoRef)</f>
        <v>0</v>
      </c>
      <c r="J23" s="51">
        <f>SUMIFS(Tabela1[VALOR],Tabela1[Coluna1],CLIENTE2,Tabela1[REFERENTE],Tabela7[[#Headers],[DEFIS]],Tabela1[ANO REF],AnoRef)</f>
        <v>0</v>
      </c>
      <c r="K23" s="52">
        <f>SUMIFS(Tabela1[VALOR],Tabela1[Coluna1],CLIENTE2,Tabela1[REFERENTE],Tabela7[[#Headers],[RAIS]],Tabela1[ANO REF],AnoRef)</f>
        <v>0</v>
      </c>
      <c r="L23" s="59"/>
      <c r="M23" s="54">
        <f>SUMIFS(Tabela1[VALOR],Tabela1[Coluna1],#REF!,Tabela1[[REF ]],Tabela7[[#Headers],[ACERTO]],Tabela1[REFERENTE],"HONORARIO")+Tabela7[[#This Row],[ACERTO / SALDO DEVEDOR ANTERIOR]]</f>
        <v>0</v>
      </c>
      <c r="N23" s="55"/>
      <c r="O23" s="55"/>
      <c r="P23" s="55"/>
      <c r="Q23" s="55"/>
      <c r="R23" s="55">
        <f>SUMIFS(Tabela1[VALOR],Tabela1[Coluna1],CLIENTE2,Tabela1[[REF ]],Tabela7[[#Headers],[MAIO]],Tabela1[REFERENTE],"HONORARIO",Tabela1[ANO REF],AnoRef)-Tabela7[[#This Row],[VALOR HONORARIO]]</f>
        <v>0</v>
      </c>
      <c r="S23" s="55">
        <f>SUMIFS(Tabela1[VALOR],Tabela1[Coluna1],CLIENTE2,Tabela1[[REF ]],Tabela7[[#Headers],[JUNHO]],Tabela1[REFERENTE],"HONORARIO",Tabela1[ANO REF],AnoRef)-Tabela7[[#This Row],[VALOR HONORARIO]]</f>
        <v>0</v>
      </c>
      <c r="T23" s="55">
        <f>SUMIFS(Tabela1[VALOR],Tabela1[Coluna1],CLIENTE2,Tabela1[[REF ]],Tabela7[[#Headers],[JULHO]],Tabela1[REFERENTE],"HONORARIO",Tabela1[ANO REF],AnoRef)-Tabela7[[#This Row],[VALOR HONORARIO]]</f>
        <v>0</v>
      </c>
      <c r="U23" s="55">
        <f>SUMIFS(Tabela1[VALOR],Tabela1[Coluna1],CLIENTE2,Tabela1[[REF ]],Tabela7[[#Headers],[AGOSTO]],Tabela1[REFERENTE],"HONORARIO",Tabela1[ANO REF],AnoRef)-Tabela7[[#This Row],[VALOR HONORARIO]]</f>
        <v>0</v>
      </c>
      <c r="V23" s="55">
        <f>SUMIFS(Tabela1[VALOR],Tabela1[Coluna1],CLIENTE2,Tabela1[[REF ]],Tabela7[[#Headers],[SETEMBRO]],Tabela1[REFERENTE],"HONORARIO",Tabela1[ANO REF],AnoRef)-Tabela7[[#This Row],[VALOR HONORARIO]]</f>
        <v>0</v>
      </c>
      <c r="W23" s="55">
        <f>SUMIFS(Tabela1[VALOR],Tabela1[Coluna1],CLIENTE2,Tabela1[[REF ]],Tabela7[[#Headers],[OUTUBRO]],Tabela1[REFERENTE],"HONORARIO",Tabela1[ANO REF],AnoRef)-Tabela7[[#This Row],[VALOR HONORARIO]]</f>
        <v>0</v>
      </c>
      <c r="X23" s="55">
        <f>SUMIFS(Tabela1[VALOR],Tabela1[Coluna1],CLIENTE2,Tabela1[[REF ]],Tabela7[[#Headers],[NOVEMBRO]],Tabela1[REFERENTE],"HONORARIO",Tabela1[ANO REF],AnoRef)-Tabela7[[#This Row],[VALOR HONORARIO]]</f>
        <v>0</v>
      </c>
      <c r="Y23" s="56">
        <f>SUMIFS(Tabela1[VALOR],Tabela1[Coluna1],CLIENTE2,Tabela1[[REF ]],Tabela7[[#Headers],[DEZEMBRO]],Tabela1[REFERENTE],"HONORARIO",Tabela1[ANO REF],AnoRef)-Tabela7[[#This Row],[VALOR HONORARIO]]</f>
        <v>-450</v>
      </c>
      <c r="Z23" s="57">
        <f>SUMIF(Tabela1[Coluna1],#REF!,Tabela1[VALOR])</f>
        <v>0</v>
      </c>
    </row>
    <row r="24" spans="1:26" ht="21.75" thickBot="1" x14ac:dyDescent="0.4">
      <c r="A24" s="57" t="s">
        <v>43</v>
      </c>
      <c r="B24" s="57">
        <v>450</v>
      </c>
      <c r="C24" s="58">
        <f>F1</f>
        <v>12</v>
      </c>
      <c r="D24" s="57">
        <v>0</v>
      </c>
      <c r="E24" s="46">
        <f>SUM(Tabela7[[#This Row],[JANEIRO]:[DEZEMBRO]],(Tabela7[[#This Row],[MPD]]*Tabela7[[#This Row],[VALOR HONORARIO]]),Tabela7[[#This Row],[ACERTO]])</f>
        <v>4700</v>
      </c>
      <c r="F24" s="49"/>
      <c r="G24" s="47">
        <f>SUMIFS(Tabela1[VALOR],Tabela1[Coluna1],CLIENTE2,Tabela1[REFERENTE],Tabela7[[#Headers],[ABERTURA DE EMPRESA]],Tabela1[ANO REF],AnoRef)</f>
        <v>0</v>
      </c>
      <c r="H24" s="50">
        <f>SUMIFS(Tabela1[VALOR],Tabela1[Coluna1],#REF!,Tabela1[REFERENTE],Tabela7[[#Headers],[IRPF]],Tabela1[ANO REF],AnoRef)</f>
        <v>0</v>
      </c>
      <c r="I24" s="79">
        <f>SUMIFS(Tabela1[VALOR],Tabela1[Coluna1],#REF!,Tabela1[REFERENTE],Tabela7[[#Headers],[BALANCO]],Tabela1[ANO REF],AnoRef)</f>
        <v>0</v>
      </c>
      <c r="J24" s="51">
        <f>SUMIFS(Tabela1[VALOR],Tabela1[Coluna1],CLIENTE2,Tabela1[REFERENTE],Tabela7[[#Headers],[DEFIS]],Tabela1[ANO REF],AnoRef)</f>
        <v>0</v>
      </c>
      <c r="K24" s="52">
        <f>SUMIFS(Tabela1[VALOR],Tabela1[Coluna1],CLIENTE2,Tabela1[REFERENTE],Tabela7[[#Headers],[RAIS]],Tabela1[ANO REF],AnoRef)</f>
        <v>0</v>
      </c>
      <c r="L24" s="59"/>
      <c r="M24" s="54">
        <f>SUMIFS(Tabela1[VALOR],Tabela1[Coluna1],#REF!,Tabela1[[REF ]],Tabela7[[#Headers],[ACERTO]],Tabela1[REFERENTE],"HONORARIO")+Tabela7[[#This Row],[ACERTO / SALDO DEVEDOR ANTERIOR]]</f>
        <v>0</v>
      </c>
      <c r="N24" s="55">
        <f>SUMIFS(Tabela1[VALOR],Tabela1[Coluna1],Tabela7[[#This Row],[CLIENTE2]],Tabela1[[REF ]],Tabela7[[#Headers],[JANEIRO]],Tabela1[REFERENTE],"HONORARIO",Tabela1[ANO REF],AnoRef)-Tabela7[[#This Row],[VALOR HONORARIO]]</f>
        <v>0</v>
      </c>
      <c r="O24" s="55">
        <f>SUMIFS(Tabela1[VALOR],Tabela1[Coluna1],CLIENTE2,Tabela1[[REF ]],Tabela7[[#Headers],[FEVEREIRO]],Tabela1[REFERENTE],"HONORARIO",Tabela1[ANO REF],AnoRef)-Tabela7[[#This Row],[VALOR HONORARIO]]</f>
        <v>0</v>
      </c>
      <c r="P24" s="55">
        <f>SUMIFS(Tabela1[VALOR],Tabela1[Coluna1],CLIENTE2,Tabela1[[REF ]],Tabela7[[#Headers],[MARÇO]],Tabela1[REFERENTE],"HONORARIO",Tabela1[ANO REF],AnoRef)-Tabela7[[#This Row],[VALOR HONORARIO]]</f>
        <v>0</v>
      </c>
      <c r="Q24" s="55">
        <f>SUMIFS(Tabela1[VALOR],Tabela1[Coluna1],CLIENTE2,Tabela1[[REF ]],Tabela7[[#Headers],[ABRIL]],Tabela1[REFERENTE],"HONORARIO",Tabela1[ANO REF],AnoRef)-Tabela7[[#This Row],[VALOR HONORARIO]]</f>
        <v>0</v>
      </c>
      <c r="R24" s="55">
        <f>SUMIFS(Tabela1[VALOR],Tabela1[Coluna1],CLIENTE2,Tabela1[[REF ]],Tabela7[[#Headers],[MAIO]],Tabela1[REFERENTE],"HONORARIO",Tabela1[ANO REF],AnoRef)-Tabela7[[#This Row],[VALOR HONORARIO]]</f>
        <v>0</v>
      </c>
      <c r="S24" s="55">
        <f>SUMIFS(Tabela1[VALOR],Tabela1[Coluna1],CLIENTE2,Tabela1[[REF ]],Tabela7[[#Headers],[JUNHO]],Tabela1[REFERENTE],"HONORARIO",Tabela1[ANO REF],AnoRef)-Tabela7[[#This Row],[VALOR HONORARIO]]</f>
        <v>0</v>
      </c>
      <c r="T24" s="55">
        <f>SUMIFS(Tabela1[VALOR],Tabela1[Coluna1],CLIENTE2,Tabela1[[REF ]],Tabela7[[#Headers],[JULHO]],Tabela1[REFERENTE],"HONORARIO",Tabela1[ANO REF],AnoRef)-Tabela7[[#This Row],[VALOR HONORARIO]]</f>
        <v>0</v>
      </c>
      <c r="U24" s="55">
        <f>SUMIFS(Tabela1[VALOR],Tabela1[Coluna1],CLIENTE2,Tabela1[[REF ]],Tabela7[[#Headers],[AGOSTO]],Tabela1[REFERENTE],"HONORARIO",Tabela1[ANO REF],AnoRef)-Tabela7[[#This Row],[VALOR HONORARIO]]</f>
        <v>0</v>
      </c>
      <c r="V24" s="55">
        <f>SUMIFS(Tabela1[VALOR],Tabela1[Coluna1],CLIENTE2,Tabela1[[REF ]],Tabela7[[#Headers],[SETEMBRO]],Tabela1[REFERENTE],"HONORARIO",Tabela1[ANO REF],AnoRef)-Tabela7[[#This Row],[VALOR HONORARIO]]</f>
        <v>0</v>
      </c>
      <c r="W24" s="55">
        <f>SUMIFS(Tabela1[VALOR],Tabela1[Coluna1],CLIENTE2,Tabela1[[REF ]],Tabela7[[#Headers],[OUTUBRO]],Tabela1[REFERENTE],"HONORARIO",Tabela1[ANO REF],AnoRef)-Tabela7[[#This Row],[VALOR HONORARIO]]</f>
        <v>0</v>
      </c>
      <c r="X24" s="55">
        <f>SUMIFS(Tabela1[VALOR],Tabela1[Coluna1],CLIENTE2,Tabela1[[REF ]],Tabela7[[#Headers],[NOVEMBRO]],Tabela1[REFERENTE],"HONORARIO",Tabela1[ANO REF],AnoRef)-Tabela7[[#This Row],[VALOR HONORARIO]]</f>
        <v>-250</v>
      </c>
      <c r="Y24" s="56">
        <f>SUMIFS(Tabela1[VALOR],Tabela1[Coluna1],CLIENTE2,Tabela1[[REF ]],Tabela7[[#Headers],[DEZEMBRO]],Tabela1[REFERENTE],"HONORARIO",Tabela1[ANO REF],AnoRef)-Tabela7[[#This Row],[VALOR HONORARIO]]</f>
        <v>-450</v>
      </c>
      <c r="Z24" s="57">
        <f>SUMIF(Tabela1[Coluna1],#REF!,Tabela1[VALOR])</f>
        <v>0</v>
      </c>
    </row>
    <row r="25" spans="1:26" ht="21.75" thickBot="1" x14ac:dyDescent="0.4">
      <c r="A25" s="57" t="s">
        <v>44</v>
      </c>
      <c r="B25" s="57">
        <v>150</v>
      </c>
      <c r="C25" s="58">
        <f>F1</f>
        <v>12</v>
      </c>
      <c r="D25" s="57">
        <v>0</v>
      </c>
      <c r="E25" s="46">
        <f>SUM(Tabela7[[#This Row],[JANEIRO]:[DEZEMBRO]],(Tabela7[[#This Row],[MPD]]*Tabela7[[#This Row],[VALOR HONORARIO]]),Tabela7[[#This Row],[ACERTO]])</f>
        <v>800</v>
      </c>
      <c r="F25" s="49"/>
      <c r="G25" s="47">
        <f>SUMIFS(Tabela1[VALOR],Tabela1[Coluna1],CLIENTE2,Tabela1[REFERENTE],Tabela7[[#Headers],[ABERTURA DE EMPRESA]],Tabela1[ANO REF],AnoRef)</f>
        <v>0</v>
      </c>
      <c r="H25" s="50">
        <f>SUMIFS(Tabela1[VALOR],Tabela1[Coluna1],#REF!,Tabela1[REFERENTE],Tabela7[[#Headers],[IRPF]],Tabela1[ANO REF],AnoRef)</f>
        <v>0</v>
      </c>
      <c r="I25" s="79">
        <f>SUMIFS(Tabela1[VALOR],Tabela1[Coluna1],#REF!,Tabela1[REFERENTE],Tabela7[[#Headers],[BALANCO]],Tabela1[ANO REF],AnoRef)</f>
        <v>0</v>
      </c>
      <c r="J25" s="51">
        <f>SUMIFS(Tabela1[VALOR],Tabela1[Coluna1],CLIENTE2,Tabela1[REFERENTE],Tabela7[[#Headers],[DEFIS]],Tabela1[ANO REF],AnoRef)</f>
        <v>0</v>
      </c>
      <c r="K25" s="52">
        <f>SUMIFS(Tabela1[VALOR],Tabela1[Coluna1],CLIENTE2,Tabela1[REFERENTE],Tabela7[[#Headers],[RAIS]],Tabela1[ANO REF],AnoRef)</f>
        <v>0</v>
      </c>
      <c r="L25" s="59"/>
      <c r="M25" s="54">
        <f>SUMIFS(Tabela1[VALOR],Tabela1[Coluna1],#REF!,Tabela1[[REF ]],Tabela7[[#Headers],[ACERTO]],Tabela1[REFERENTE],"HONORARIO")+Tabela7[[#This Row],[ACERTO / SALDO DEVEDOR ANTERIOR]]</f>
        <v>0</v>
      </c>
      <c r="N25" s="55">
        <f>SUMIFS(Tabela1[VALOR],Tabela1[Coluna1],Tabela7[[#This Row],[CLIENTE2]],Tabela1[[REF ]],Tabela7[[#Headers],[JANEIRO]],Tabela1[REFERENTE],"HONORARIO",Tabela1[ANO REF],AnoRef)-Tabela7[[#This Row],[VALOR HONORARIO]]</f>
        <v>0</v>
      </c>
      <c r="O25" s="55">
        <f>SUMIFS(Tabela1[VALOR],Tabela1[Coluna1],CLIENTE2,Tabela1[[REF ]],Tabela7[[#Headers],[FEVEREIRO]],Tabela1[REFERENTE],"HONORARIO",Tabela1[ANO REF],AnoRef)-Tabela7[[#This Row],[VALOR HONORARIO]]</f>
        <v>0</v>
      </c>
      <c r="P25" s="55">
        <f>SUMIFS(Tabela1[VALOR],Tabela1[Coluna1],CLIENTE2,Tabela1[[REF ]],Tabela7[[#Headers],[MARÇO]],Tabela1[REFERENTE],"HONORARIO",Tabela1[ANO REF],AnoRef)-Tabela7[[#This Row],[VALOR HONORARIO]]</f>
        <v>0</v>
      </c>
      <c r="Q25" s="55">
        <f>SUMIFS(Tabela1[VALOR],Tabela1[Coluna1],CLIENTE2,Tabela1[[REF ]],Tabela7[[#Headers],[ABRIL]],Tabela1[REFERENTE],"HONORARIO",Tabela1[ANO REF],AnoRef)-Tabela7[[#This Row],[VALOR HONORARIO]]</f>
        <v>-100</v>
      </c>
      <c r="R25" s="55">
        <f>SUMIFS(Tabela1[VALOR],Tabela1[Coluna1],CLIENTE2,Tabela1[[REF ]],Tabela7[[#Headers],[MAIO]],Tabela1[REFERENTE],"HONORARIO",Tabela1[ANO REF],AnoRef)-Tabela7[[#This Row],[VALOR HONORARIO]]</f>
        <v>-150</v>
      </c>
      <c r="S25" s="55">
        <f>SUMIFS(Tabela1[VALOR],Tabela1[Coluna1],CLIENTE2,Tabela1[[REF ]],Tabela7[[#Headers],[JUNHO]],Tabela1[REFERENTE],"HONORARIO",Tabela1[ANO REF],AnoRef)-Tabela7[[#This Row],[VALOR HONORARIO]]</f>
        <v>-150</v>
      </c>
      <c r="T25" s="55">
        <f>SUMIFS(Tabela1[VALOR],Tabela1[Coluna1],CLIENTE2,Tabela1[[REF ]],Tabela7[[#Headers],[JULHO]],Tabela1[REFERENTE],"HONORARIO",Tabela1[ANO REF],AnoRef)-Tabela7[[#This Row],[VALOR HONORARIO]]</f>
        <v>-150</v>
      </c>
      <c r="U25" s="55">
        <f>SUMIFS(Tabela1[VALOR],Tabela1[Coluna1],CLIENTE2,Tabela1[[REF ]],Tabela7[[#Headers],[AGOSTO]],Tabela1[REFERENTE],"HONORARIO",Tabela1[ANO REF],AnoRef)-Tabela7[[#This Row],[VALOR HONORARIO]]</f>
        <v>-150</v>
      </c>
      <c r="V25" s="55">
        <f>SUMIFS(Tabela1[VALOR],Tabela1[Coluna1],CLIENTE2,Tabela1[[REF ]],Tabela7[[#Headers],[SETEMBRO]],Tabela1[REFERENTE],"HONORARIO",Tabela1[ANO REF],AnoRef)-Tabela7[[#This Row],[VALOR HONORARIO]]</f>
        <v>0</v>
      </c>
      <c r="W25" s="55">
        <f>SUMIFS(Tabela1[VALOR],Tabela1[Coluna1],CLIENTE2,Tabela1[[REF ]],Tabela7[[#Headers],[OUTUBRO]],Tabela1[REFERENTE],"HONORARIO",Tabela1[ANO REF],AnoRef)-Tabela7[[#This Row],[VALOR HONORARIO]]</f>
        <v>0</v>
      </c>
      <c r="X25" s="55">
        <f>SUMIFS(Tabela1[VALOR],Tabela1[Coluna1],CLIENTE2,Tabela1[[REF ]],Tabela7[[#Headers],[NOVEMBRO]],Tabela1[REFERENTE],"HONORARIO",Tabela1[ANO REF],AnoRef)-Tabela7[[#This Row],[VALOR HONORARIO]]</f>
        <v>-150</v>
      </c>
      <c r="Y25" s="56">
        <f>SUMIFS(Tabela1[VALOR],Tabela1[Coluna1],CLIENTE2,Tabela1[[REF ]],Tabela7[[#Headers],[DEZEMBRO]],Tabela1[REFERENTE],"HONORARIO",Tabela1[ANO REF],AnoRef)-Tabela7[[#This Row],[VALOR HONORARIO]]</f>
        <v>-150</v>
      </c>
      <c r="Z25" s="57">
        <f>SUMIF(Tabela1[Coluna1],#REF!,Tabela1[VALOR])</f>
        <v>0</v>
      </c>
    </row>
    <row r="26" spans="1:26" ht="21.75" thickBot="1" x14ac:dyDescent="0.4">
      <c r="A26" s="57" t="s">
        <v>45</v>
      </c>
      <c r="B26" s="57">
        <v>150</v>
      </c>
      <c r="C26" s="58">
        <f>F1</f>
        <v>12</v>
      </c>
      <c r="D26" s="57">
        <v>0</v>
      </c>
      <c r="E26" s="46">
        <f>SUM(Tabela7[[#This Row],[JANEIRO]:[DEZEMBRO]],(Tabela7[[#This Row],[MPD]]*Tabela7[[#This Row],[VALOR HONORARIO]]),Tabela7[[#This Row],[ACERTO]])</f>
        <v>300</v>
      </c>
      <c r="F26" s="49"/>
      <c r="G26" s="47">
        <f>SUMIFS(Tabela1[VALOR],Tabela1[Coluna1],CLIENTE2,Tabela1[REFERENTE],Tabela7[[#Headers],[ABERTURA DE EMPRESA]],Tabela1[ANO REF],AnoRef)</f>
        <v>0</v>
      </c>
      <c r="H26" s="50">
        <f>SUMIFS(Tabela1[VALOR],Tabela1[Coluna1],#REF!,Tabela1[REFERENTE],Tabela7[[#Headers],[IRPF]],Tabela1[ANO REF],AnoRef)</f>
        <v>0</v>
      </c>
      <c r="I26" s="79">
        <f>SUMIFS(Tabela1[VALOR],Tabela1[Coluna1],#REF!,Tabela1[REFERENTE],Tabela7[[#Headers],[BALANCO]],Tabela1[ANO REF],AnoRef)</f>
        <v>0</v>
      </c>
      <c r="J26" s="51">
        <f>SUMIFS(Tabela1[VALOR],Tabela1[Coluna1],CLIENTE2,Tabela1[REFERENTE],Tabela7[[#Headers],[DEFIS]],Tabela1[ANO REF],AnoRef)</f>
        <v>0</v>
      </c>
      <c r="K26" s="52">
        <f>SUMIFS(Tabela1[VALOR],Tabela1[Coluna1],CLIENTE2,Tabela1[REFERENTE],Tabela7[[#Headers],[RAIS]],Tabela1[ANO REF],AnoRef)</f>
        <v>0</v>
      </c>
      <c r="L26" s="59"/>
      <c r="M26" s="54">
        <f>SUMIFS(Tabela1[VALOR],Tabela1[Coluna1],#REF!,Tabela1[[REF ]],Tabela7[[#Headers],[ACERTO]],Tabela1[REFERENTE],"HONORARIO")+Tabela7[[#This Row],[ACERTO / SALDO DEVEDOR ANTERIOR]]</f>
        <v>0</v>
      </c>
      <c r="N26" s="55">
        <f>SUMIFS(Tabela1[VALOR],Tabela1[Coluna1],Tabela7[[#This Row],[CLIENTE2]],Tabela1[[REF ]],Tabela7[[#Headers],[JANEIRO]],Tabela1[REFERENTE],"HONORARIO",Tabela1[ANO REF],AnoRef)-Tabela7[[#This Row],[VALOR HONORARIO]]</f>
        <v>-150</v>
      </c>
      <c r="O26" s="55">
        <f>SUMIFS(Tabela1[VALOR],Tabela1[Coluna1],CLIENTE2,Tabela1[[REF ]],Tabela7[[#Headers],[FEVEREIRO]],Tabela1[REFERENTE],"HONORARIO",Tabela1[ANO REF],AnoRef)-Tabela7[[#This Row],[VALOR HONORARIO]]</f>
        <v>-150</v>
      </c>
      <c r="P26" s="55">
        <f>SUMIFS(Tabela1[VALOR],Tabela1[Coluna1],CLIENTE2,Tabela1[[REF ]],Tabela7[[#Headers],[MARÇO]],Tabela1[REFERENTE],"HONORARIO",Tabela1[ANO REF],AnoRef)-Tabela7[[#This Row],[VALOR HONORARIO]]</f>
        <v>-150</v>
      </c>
      <c r="Q26" s="55">
        <f>SUMIFS(Tabela1[VALOR],Tabela1[Coluna1],CLIENTE2,Tabela1[[REF ]],Tabela7[[#Headers],[ABRIL]],Tabela1[REFERENTE],"HONORARIO",Tabela1[ANO REF],AnoRef)-Tabela7[[#This Row],[VALOR HONORARIO]]</f>
        <v>-150</v>
      </c>
      <c r="R26" s="55">
        <f>SUMIFS(Tabela1[VALOR],Tabela1[Coluna1],CLIENTE2,Tabela1[[REF ]],Tabela7[[#Headers],[MAIO]],Tabela1[REFERENTE],"HONORARIO",Tabela1[ANO REF],AnoRef)-Tabela7[[#This Row],[VALOR HONORARIO]]</f>
        <v>-150</v>
      </c>
      <c r="S26" s="55">
        <f>SUMIFS(Tabela1[VALOR],Tabela1[Coluna1],CLIENTE2,Tabela1[[REF ]],Tabela7[[#Headers],[JUNHO]],Tabela1[REFERENTE],"HONORARIO",Tabela1[ANO REF],AnoRef)-Tabela7[[#This Row],[VALOR HONORARIO]]</f>
        <v>-150</v>
      </c>
      <c r="T26" s="55">
        <f>SUMIFS(Tabela1[VALOR],Tabela1[Coluna1],CLIENTE2,Tabela1[[REF ]],Tabela7[[#Headers],[JULHO]],Tabela1[REFERENTE],"HONORARIO",Tabela1[ANO REF],AnoRef)-Tabela7[[#This Row],[VALOR HONORARIO]]</f>
        <v>-150</v>
      </c>
      <c r="U26" s="55">
        <f>SUMIFS(Tabela1[VALOR],Tabela1[Coluna1],CLIENTE2,Tabela1[[REF ]],Tabela7[[#Headers],[AGOSTO]],Tabela1[REFERENTE],"HONORARIO",Tabela1[ANO REF],AnoRef)-Tabela7[[#This Row],[VALOR HONORARIO]]</f>
        <v>-150</v>
      </c>
      <c r="V26" s="55">
        <f>SUMIFS(Tabela1[VALOR],Tabela1[Coluna1],CLIENTE2,Tabela1[[REF ]],Tabela7[[#Headers],[SETEMBRO]],Tabela1[REFERENTE],"HONORARIO",Tabela1[ANO REF],AnoRef)-Tabela7[[#This Row],[VALOR HONORARIO]]</f>
        <v>0</v>
      </c>
      <c r="W26" s="55">
        <f>SUMIFS(Tabela1[VALOR],Tabela1[Coluna1],CLIENTE2,Tabela1[[REF ]],Tabela7[[#Headers],[OUTUBRO]],Tabela1[REFERENTE],"HONORARIO",Tabela1[ANO REF],AnoRef)-Tabela7[[#This Row],[VALOR HONORARIO]]</f>
        <v>0</v>
      </c>
      <c r="X26" s="55">
        <f>SUMIFS(Tabela1[VALOR],Tabela1[Coluna1],CLIENTE2,Tabela1[[REF ]],Tabela7[[#Headers],[NOVEMBRO]],Tabela1[REFERENTE],"HONORARIO",Tabela1[ANO REF],AnoRef)-Tabela7[[#This Row],[VALOR HONORARIO]]</f>
        <v>-150</v>
      </c>
      <c r="Y26" s="56">
        <f>SUMIFS(Tabela1[VALOR],Tabela1[Coluna1],CLIENTE2,Tabela1[[REF ]],Tabela7[[#Headers],[DEZEMBRO]],Tabela1[REFERENTE],"HONORARIO",Tabela1[ANO REF],AnoRef)-Tabela7[[#This Row],[VALOR HONORARIO]]</f>
        <v>-150</v>
      </c>
      <c r="Z26" s="57">
        <f>SUMIF(Tabela1[Coluna1],#REF!,Tabela1[VALOR])</f>
        <v>0</v>
      </c>
    </row>
    <row r="27" spans="1:26" ht="21.75" thickBot="1" x14ac:dyDescent="0.4">
      <c r="A27" s="57" t="s">
        <v>46</v>
      </c>
      <c r="B27" s="57">
        <v>150</v>
      </c>
      <c r="C27" s="58">
        <f>F1</f>
        <v>12</v>
      </c>
      <c r="D27" s="57">
        <v>0</v>
      </c>
      <c r="E27" s="46">
        <f>SUM(Tabela7[[#This Row],[JANEIRO]:[DEZEMBRO]],(Tabela7[[#This Row],[MPD]]*Tabela7[[#This Row],[VALOR HONORARIO]]),Tabela7[[#This Row],[ACERTO]])</f>
        <v>1540</v>
      </c>
      <c r="F27" s="49"/>
      <c r="G27" s="47">
        <f>SUMIFS(Tabela1[VALOR],Tabela1[Coluna1],CLIENTE2,Tabela1[REFERENTE],Tabela7[[#Headers],[ABERTURA DE EMPRESA]],Tabela1[ANO REF],AnoRef)</f>
        <v>0</v>
      </c>
      <c r="H27" s="50">
        <f>SUMIFS(Tabela1[VALOR],Tabela1[Coluna1],#REF!,Tabela1[REFERENTE],Tabela7[[#Headers],[IRPF]],Tabela1[ANO REF],AnoRef)</f>
        <v>0</v>
      </c>
      <c r="I27" s="79">
        <f>SUMIFS(Tabela1[VALOR],Tabela1[Coluna1],#REF!,Tabela1[REFERENTE],Tabela7[[#Headers],[BALANCO]],Tabela1[ANO REF],AnoRef)</f>
        <v>0</v>
      </c>
      <c r="J27" s="51">
        <f>SUMIFS(Tabela1[VALOR],Tabela1[Coluna1],CLIENTE2,Tabela1[REFERENTE],Tabela7[[#Headers],[DEFIS]],Tabela1[ANO REF],AnoRef)</f>
        <v>0</v>
      </c>
      <c r="K27" s="52">
        <f>SUMIFS(Tabela1[VALOR],Tabela1[Coluna1],CLIENTE2,Tabela1[REFERENTE],Tabela7[[#Headers],[RAIS]],Tabela1[ANO REF],AnoRef)</f>
        <v>0</v>
      </c>
      <c r="L27" s="59"/>
      <c r="M27" s="54">
        <f>SUMIFS(Tabela1[VALOR],Tabela1[Coluna1],#REF!,Tabela1[[REF ]],Tabela7[[#Headers],[ACERTO]],Tabela1[REFERENTE],"HONORARIO")+Tabela7[[#This Row],[ACERTO / SALDO DEVEDOR ANTERIOR]]</f>
        <v>0</v>
      </c>
      <c r="N27" s="55">
        <f>SUMIFS(Tabela1[VALOR],Tabela1[Coluna1],Tabela7[[#This Row],[CLIENTE2]],Tabela1[[REF ]],Tabela7[[#Headers],[JANEIRO]],Tabela1[REFERENTE],"HONORARIO",Tabela1[ANO REF],AnoRef)-Tabela7[[#This Row],[VALOR HONORARIO]]</f>
        <v>0</v>
      </c>
      <c r="O27" s="55">
        <f>SUMIFS(Tabela1[VALOR],Tabela1[Coluna1],CLIENTE2,Tabela1[[REF ]],Tabela7[[#Headers],[FEVEREIRO]],Tabela1[REFERENTE],"HONORARIO",Tabela1[ANO REF],AnoRef)-Tabela7[[#This Row],[VALOR HONORARIO]]</f>
        <v>0</v>
      </c>
      <c r="P27" s="55">
        <f>SUMIFS(Tabela1[VALOR],Tabela1[Coluna1],CLIENTE2,Tabela1[[REF ]],Tabela7[[#Headers],[MARÇO]],Tabela1[REFERENTE],"HONORARIO",Tabela1[ANO REF],AnoRef)-Tabela7[[#This Row],[VALOR HONORARIO]]</f>
        <v>0</v>
      </c>
      <c r="Q27" s="55">
        <f>SUMIFS(Tabela1[VALOR],Tabela1[Coluna1],CLIENTE2,Tabela1[[REF ]],Tabela7[[#Headers],[ABRIL]],Tabela1[REFERENTE],"HONORARIO",Tabela1[ANO REF],AnoRef)-Tabela7[[#This Row],[VALOR HONORARIO]]</f>
        <v>0</v>
      </c>
      <c r="R27" s="55">
        <f>SUMIFS(Tabela1[VALOR],Tabela1[Coluna1],CLIENTE2,Tabela1[[REF ]],Tabela7[[#Headers],[MAIO]],Tabela1[REFERENTE],"HONORARIO",Tabela1[ANO REF],AnoRef)-Tabela7[[#This Row],[VALOR HONORARIO]]</f>
        <v>0</v>
      </c>
      <c r="S27" s="55">
        <f>SUMIFS(Tabela1[VALOR],Tabela1[Coluna1],CLIENTE2,Tabela1[[REF ]],Tabela7[[#Headers],[JUNHO]],Tabela1[REFERENTE],"HONORARIO",Tabela1[ANO REF],AnoRef)-Tabela7[[#This Row],[VALOR HONORARIO]]</f>
        <v>0</v>
      </c>
      <c r="T27" s="55">
        <f>SUMIFS(Tabela1[VALOR],Tabela1[Coluna1],CLIENTE2,Tabela1[[REF ]],Tabela7[[#Headers],[JULHO]],Tabela1[REFERENTE],"HONORARIO",Tabela1[ANO REF],AnoRef)-Tabela7[[#This Row],[VALOR HONORARIO]]</f>
        <v>0</v>
      </c>
      <c r="U27" s="55">
        <f>SUMIFS(Tabela1[VALOR],Tabela1[Coluna1],CLIENTE2,Tabela1[[REF ]],Tabela7[[#Headers],[AGOSTO]],Tabela1[REFERENTE],"HONORARIO",Tabela1[ANO REF],AnoRef)-Tabela7[[#This Row],[VALOR HONORARIO]]</f>
        <v>0</v>
      </c>
      <c r="V27" s="55">
        <f>SUMIFS(Tabela1[VALOR],Tabela1[Coluna1],CLIENTE2,Tabela1[[REF ]],Tabela7[[#Headers],[SETEMBRO]],Tabela1[REFERENTE],"HONORARIO",Tabela1[ANO REF],AnoRef)-Tabela7[[#This Row],[VALOR HONORARIO]]</f>
        <v>-110</v>
      </c>
      <c r="W27" s="55">
        <f>SUMIFS(Tabela1[VALOR],Tabela1[Coluna1],CLIENTE2,Tabela1[[REF ]],Tabela7[[#Headers],[OUTUBRO]],Tabela1[REFERENTE],"HONORARIO",Tabela1[ANO REF],AnoRef)-Tabela7[[#This Row],[VALOR HONORARIO]]</f>
        <v>0</v>
      </c>
      <c r="X27" s="55">
        <f>SUMIFS(Tabela1[VALOR],Tabela1[Coluna1],CLIENTE2,Tabela1[[REF ]],Tabela7[[#Headers],[NOVEMBRO]],Tabela1[REFERENTE],"HONORARIO",Tabela1[ANO REF],AnoRef)-Tabela7[[#This Row],[VALOR HONORARIO]]</f>
        <v>0</v>
      </c>
      <c r="Y27" s="56">
        <f>SUMIFS(Tabela1[VALOR],Tabela1[Coluna1],CLIENTE2,Tabela1[[REF ]],Tabela7[[#Headers],[DEZEMBRO]],Tabela1[REFERENTE],"HONORARIO",Tabela1[ANO REF],AnoRef)-Tabela7[[#This Row],[VALOR HONORARIO]]</f>
        <v>-150</v>
      </c>
      <c r="Z27" s="57">
        <f>SUMIF(Tabela1[Coluna1],#REF!,Tabela1[VALOR])</f>
        <v>0</v>
      </c>
    </row>
    <row r="28" spans="1:26" ht="21.75" thickBot="1" x14ac:dyDescent="0.4">
      <c r="A28" s="57" t="s">
        <v>490</v>
      </c>
      <c r="B28" s="57">
        <v>200</v>
      </c>
      <c r="C28" s="58">
        <f>F1</f>
        <v>12</v>
      </c>
      <c r="D28" s="57">
        <v>0</v>
      </c>
      <c r="E28" s="46">
        <f>SUM(Tabela7[[#This Row],[JANEIRO]:[DEZEMBRO]],(Tabela7[[#This Row],[MPD]]*Tabela7[[#This Row],[VALOR HONORARIO]]),Tabela7[[#This Row],[ACERTO]])</f>
        <v>1600</v>
      </c>
      <c r="F28" s="49"/>
      <c r="G28" s="47">
        <f>SUMIFS(Tabela1[VALOR],Tabela1[Coluna1],CLIENTE2,Tabela1[REFERENTE],Tabela7[[#Headers],[ABERTURA DE EMPRESA]],Tabela1[ANO REF],AnoRef)</f>
        <v>0</v>
      </c>
      <c r="H28" s="50">
        <f>SUMIFS(Tabela1[VALOR],Tabela1[Coluna1],#REF!,Tabela1[REFERENTE],Tabela7[[#Headers],[IRPF]],Tabela1[ANO REF],AnoRef)</f>
        <v>0</v>
      </c>
      <c r="I28" s="79">
        <f>SUMIFS(Tabela1[VALOR],Tabela1[Coluna1],#REF!,Tabela1[REFERENTE],Tabela7[[#Headers],[BALANCO]],Tabela1[ANO REF],AnoRef)</f>
        <v>0</v>
      </c>
      <c r="J28" s="51">
        <f>SUMIFS(Tabela1[VALOR],Tabela1[Coluna1],CLIENTE2,Tabela1[REFERENTE],Tabela7[[#Headers],[DEFIS]],Tabela1[ANO REF],AnoRef)</f>
        <v>0</v>
      </c>
      <c r="K28" s="52">
        <f>SUMIFS(Tabela1[VALOR],Tabela1[Coluna1],CLIENTE2,Tabela1[REFERENTE],Tabela7[[#Headers],[RAIS]],Tabela1[ANO REF],AnoRef)</f>
        <v>0</v>
      </c>
      <c r="L28" s="59"/>
      <c r="M28" s="54">
        <f>SUMIFS(Tabela1[VALOR],Tabela1[Coluna1],#REF!,Tabela1[[REF ]],Tabela7[[#Headers],[ACERTO]],Tabela1[REFERENTE],"HONORARIO")+Tabela7[[#This Row],[ACERTO / SALDO DEVEDOR ANTERIOR]]</f>
        <v>0</v>
      </c>
      <c r="N28" s="55"/>
      <c r="O28" s="55"/>
      <c r="P28" s="55" t="s">
        <v>460</v>
      </c>
      <c r="Q28" s="55"/>
      <c r="R28" s="55"/>
      <c r="S28" s="55"/>
      <c r="T28" s="55"/>
      <c r="U28" s="55"/>
      <c r="V28" s="55">
        <f>SUMIFS(Tabela1[VALOR],Tabela1[Coluna1],CLIENTE2,Tabela1[[REF ]],Tabela7[[#Headers],[SETEMBRO]],Tabela1[REFERENTE],"HONORARIO",Tabela1[ANO REF],AnoRef)-Tabela7[[#This Row],[VALOR HONORARIO]]</f>
        <v>-200</v>
      </c>
      <c r="W28" s="55">
        <f>SUMIFS(Tabela1[VALOR],Tabela1[Coluna1],CLIENTE2,Tabela1[[REF ]],Tabela7[[#Headers],[OUTUBRO]],Tabela1[REFERENTE],"HONORARIO",Tabela1[ANO REF],AnoRef)-Tabela7[[#This Row],[VALOR HONORARIO]]</f>
        <v>-200</v>
      </c>
      <c r="X28" s="55">
        <f>SUMIFS(Tabela1[VALOR],Tabela1[Coluna1],CLIENTE2,Tabela1[[REF ]],Tabela7[[#Headers],[NOVEMBRO]],Tabela1[REFERENTE],"HONORARIO",Tabela1[ANO REF],AnoRef)-Tabela7[[#This Row],[VALOR HONORARIO]]</f>
        <v>-200</v>
      </c>
      <c r="Y28" s="56">
        <f>SUMIFS(Tabela1[VALOR],Tabela1[Coluna1],CLIENTE2,Tabela1[[REF ]],Tabela7[[#Headers],[DEZEMBRO]],Tabela1[REFERENTE],"HONORARIO",Tabela1[ANO REF],AnoRef)-Tabela7[[#This Row],[VALOR HONORARIO]]</f>
        <v>-200</v>
      </c>
      <c r="Z28" s="57">
        <f>SUMIF(Tabela1[Coluna1],#REF!,Tabela1[VALOR])</f>
        <v>0</v>
      </c>
    </row>
    <row r="29" spans="1:26" ht="21.75" thickBot="1" x14ac:dyDescent="0.4">
      <c r="A29" s="57"/>
      <c r="C29" s="58">
        <f>F1</f>
        <v>12</v>
      </c>
      <c r="D29" s="57">
        <v>0</v>
      </c>
      <c r="E29" s="46">
        <f>SUM(Tabela7[[#This Row],[JANEIRO]:[DEZEMBRO]],(Tabela7[[#This Row],[MPD]]*Tabela7[[#This Row],[VALOR HONORARIO]]),Tabela7[[#This Row],[ACERTO]])</f>
        <v>0</v>
      </c>
      <c r="F29" s="49"/>
      <c r="G29" s="47">
        <f>SUMIFS(Tabela1[VALOR],Tabela1[Coluna1],CLIENTE2,Tabela1[REFERENTE],Tabela7[[#Headers],[ABERTURA DE EMPRESA]],Tabela1[ANO REF],AnoRef)</f>
        <v>0</v>
      </c>
      <c r="H29" s="50">
        <f>SUMIFS(Tabela1[VALOR],Tabela1[Coluna1],#REF!,Tabela1[REFERENTE],Tabela7[[#Headers],[IRPF]],Tabela1[ANO REF],AnoRef)</f>
        <v>0</v>
      </c>
      <c r="I29" s="79">
        <f>SUMIFS(Tabela1[VALOR],Tabela1[Coluna1],#REF!,Tabela1[REFERENTE],Tabela7[[#Headers],[BALANCO]],Tabela1[ANO REF],AnoRef)</f>
        <v>0</v>
      </c>
      <c r="J29" s="51">
        <f>SUMIFS(Tabela1[VALOR],Tabela1[Coluna1],CLIENTE2,Tabela1[REFERENTE],Tabela7[[#Headers],[DEFIS]],Tabela1[ANO REF],AnoRef)</f>
        <v>0</v>
      </c>
      <c r="K29" s="52">
        <f>SUMIFS(Tabela1[VALOR],Tabela1[Coluna1],CLIENTE2,Tabela1[REFERENTE],Tabela7[[#Headers],[RAIS]],Tabela1[ANO REF],AnoRef)</f>
        <v>0</v>
      </c>
      <c r="L29" s="59"/>
      <c r="M29" s="54">
        <f>SUMIFS(Tabela1[VALOR],Tabela1[Coluna1],#REF!,Tabela1[[REF ]],Tabela7[[#Headers],[ACERTO]],Tabela1[REFERENTE],"HONORARIO")+Tabela7[[#This Row],[ACERTO / SALDO DEVEDOR ANTERIOR]]</f>
        <v>0</v>
      </c>
      <c r="N29" s="55">
        <f>SUMIFS(Tabela1[VALOR],Tabela1[Coluna1],Tabela7[[#This Row],[CLIENTE2]],Tabela1[[REF ]],Tabela7[[#Headers],[JANEIRO]],Tabela1[REFERENTE],"HONORARIO",Tabela1[ANO REF],AnoRef)-Tabela7[[#This Row],[VALOR HONORARIO]]</f>
        <v>0</v>
      </c>
      <c r="O29" s="55">
        <f>SUMIFS(Tabela1[VALOR],Tabela1[Coluna1],CLIENTE2,Tabela1[[REF ]],Tabela7[[#Headers],[FEVEREIRO]],Tabela1[REFERENTE],"HONORARIO",Tabela1[ANO REF],AnoRef)-Tabela7[[#This Row],[VALOR HONORARIO]]</f>
        <v>0</v>
      </c>
      <c r="P29" s="55">
        <f>SUMIFS(Tabela1[VALOR],Tabela1[Coluna1],CLIENTE2,Tabela1[[REF ]],Tabela7[[#Headers],[MARÇO]],Tabela1[REFERENTE],"HONORARIO",Tabela1[ANO REF],AnoRef)-Tabela7[[#This Row],[VALOR HONORARIO]]</f>
        <v>0</v>
      </c>
      <c r="Q29" s="55">
        <f>SUMIFS(Tabela1[VALOR],Tabela1[Coluna1],CLIENTE2,Tabela1[[REF ]],Tabela7[[#Headers],[ABRIL]],Tabela1[REFERENTE],"HONORARIO",Tabela1[ANO REF],AnoRef)-Tabela7[[#This Row],[VALOR HONORARIO]]</f>
        <v>0</v>
      </c>
      <c r="R29" s="55">
        <f>SUMIFS(Tabela1[VALOR],Tabela1[Coluna1],CLIENTE2,Tabela1[[REF ]],Tabela7[[#Headers],[MAIO]],Tabela1[REFERENTE],"HONORARIO",Tabela1[ANO REF],AnoRef)-Tabela7[[#This Row],[VALOR HONORARIO]]</f>
        <v>0</v>
      </c>
      <c r="S29" s="55">
        <f>SUMIFS(Tabela1[VALOR],Tabela1[Coluna1],CLIENTE2,Tabela1[[REF ]],Tabela7[[#Headers],[JUNHO]],Tabela1[REFERENTE],"HONORARIO",Tabela1[ANO REF],AnoRef)-Tabela7[[#This Row],[VALOR HONORARIO]]</f>
        <v>0</v>
      </c>
      <c r="T29" s="55">
        <f>SUMIFS(Tabela1[VALOR],Tabela1[Coluna1],CLIENTE2,Tabela1[[REF ]],Tabela7[[#Headers],[JULHO]],Tabela1[REFERENTE],"HONORARIO",Tabela1[ANO REF],AnoRef)-Tabela7[[#This Row],[VALOR HONORARIO]]</f>
        <v>0</v>
      </c>
      <c r="U29" s="55">
        <f>SUMIFS(Tabela1[VALOR],Tabela1[Coluna1],CLIENTE2,Tabela1[[REF ]],Tabela7[[#Headers],[AGOSTO]],Tabela1[REFERENTE],"HONORARIO",Tabela1[ANO REF],AnoRef)-Tabela7[[#This Row],[VALOR HONORARIO]]</f>
        <v>0</v>
      </c>
      <c r="V29" s="55">
        <f>SUMIFS(Tabela1[VALOR],Tabela1[Coluna1],CLIENTE2,Tabela1[[REF ]],Tabela7[[#Headers],[SETEMBRO]],Tabela1[REFERENTE],"HONORARIO",Tabela1[ANO REF],AnoRef)-Tabela7[[#This Row],[VALOR HONORARIO]]</f>
        <v>0</v>
      </c>
      <c r="W29" s="55">
        <f>SUMIFS(Tabela1[VALOR],Tabela1[Coluna1],CLIENTE2,Tabela1[[REF ]],Tabela7[[#Headers],[OUTUBRO]],Tabela1[REFERENTE],"HONORARIO",Tabela1[ANO REF],AnoRef)-Tabela7[[#This Row],[VALOR HONORARIO]]</f>
        <v>0</v>
      </c>
      <c r="X29" s="55">
        <f>SUMIFS(Tabela1[VALOR],Tabela1[Coluna1],CLIENTE2,Tabela1[[REF ]],Tabela7[[#Headers],[NOVEMBRO]],Tabela1[REFERENTE],"HONORARIO",Tabela1[ANO REF],AnoRef)-Tabela7[[#This Row],[VALOR HONORARIO]]</f>
        <v>0</v>
      </c>
      <c r="Y29" s="56">
        <f>SUMIFS(Tabela1[VALOR],Tabela1[Coluna1],CLIENTE2,Tabela1[[REF ]],Tabela7[[#Headers],[DEZEMBRO]],Tabela1[REFERENTE],"HONORARIO",Tabela1[ANO REF],AnoRef)-Tabela7[[#This Row],[VALOR HONORARIO]]</f>
        <v>0</v>
      </c>
      <c r="Z29" s="57">
        <f>SUMIF(Tabela1[Coluna1],#REF!,Tabela1[VALOR])</f>
        <v>0</v>
      </c>
    </row>
    <row r="30" spans="1:26" ht="21.75" thickBot="1" x14ac:dyDescent="0.4">
      <c r="A30" s="57" t="s">
        <v>374</v>
      </c>
      <c r="B30" s="57">
        <v>150</v>
      </c>
      <c r="C30" s="58">
        <f>F1</f>
        <v>12</v>
      </c>
      <c r="D30" s="57">
        <v>0</v>
      </c>
      <c r="E30" s="46">
        <f>SUM(Tabela7[[#This Row],[JANEIRO]:[DEZEMBRO]],(Tabela7[[#This Row],[MPD]]*Tabela7[[#This Row],[VALOR HONORARIO]]),Tabela7[[#This Row],[ACERTO]])</f>
        <v>1500</v>
      </c>
      <c r="F30" s="49"/>
      <c r="G30" s="47">
        <f>SUMIFS(Tabela1[VALOR],Tabela1[Coluna1],CLIENTE2,Tabela1[REFERENTE],Tabela7[[#Headers],[ABERTURA DE EMPRESA]],Tabela1[ANO REF],AnoRef)</f>
        <v>0</v>
      </c>
      <c r="H30" s="50">
        <f>SUMIFS(Tabela1[VALOR],Tabela1[Coluna1],#REF!,Tabela1[REFERENTE],Tabela7[[#Headers],[IRPF]],Tabela1[ANO REF],AnoRef)</f>
        <v>0</v>
      </c>
      <c r="I30" s="79">
        <f>SUMIFS(Tabela1[VALOR],Tabela1[Coluna1],#REF!,Tabela1[REFERENTE],Tabela7[[#Headers],[BALANCO]],Tabela1[ANO REF],AnoRef)</f>
        <v>0</v>
      </c>
      <c r="J30" s="51">
        <f>SUMIFS(Tabela1[VALOR],Tabela1[Coluna1],CLIENTE2,Tabela1[REFERENTE],Tabela7[[#Headers],[DEFIS]],Tabela1[ANO REF],AnoRef)</f>
        <v>0</v>
      </c>
      <c r="K30" s="52">
        <f>SUMIFS(Tabela1[VALOR],Tabela1[Coluna1],CLIENTE2,Tabela1[REFERENTE],Tabela7[[#Headers],[RAIS]],Tabela1[ANO REF],AnoRef)</f>
        <v>0</v>
      </c>
      <c r="L30" s="59"/>
      <c r="M30" s="54">
        <f>SUMIFS(Tabela1[VALOR],Tabela1[Coluna1],#REF!,Tabela1[[REF ]],Tabela7[[#Headers],[ACERTO]],Tabela1[REFERENTE],"HONORARIO")+Tabela7[[#This Row],[ACERTO / SALDO DEVEDOR ANTERIOR]]</f>
        <v>0</v>
      </c>
      <c r="N30" s="55">
        <f>SUMIFS(Tabela1[VALOR],Tabela1[Coluna1],Tabela7[[#This Row],[CLIENTE2]],Tabela1[[REF ]],Tabela7[[#Headers],[JANEIRO]],Tabela1[REFERENTE],"HONORARIO",Tabela1[ANO REF],AnoRef)-Tabela7[[#This Row],[VALOR HONORARIO]]</f>
        <v>0</v>
      </c>
      <c r="O30" s="55"/>
      <c r="P30" s="55"/>
      <c r="Q30" s="55"/>
      <c r="R30" s="55">
        <f>SUMIFS(Tabela1[VALOR],Tabela1[Coluna1],CLIENTE2,Tabela1[[REF ]],Tabela7[[#Headers],[MAIO]],Tabela1[REFERENTE],"HONORARIO",Tabela1[ANO REF],AnoRef)-Tabela7[[#This Row],[VALOR HONORARIO]]</f>
        <v>0</v>
      </c>
      <c r="S30" s="55">
        <f>SUMIFS(Tabela1[VALOR],Tabela1[Coluna1],CLIENTE2,Tabela1[[REF ]],Tabela7[[#Headers],[JUNHO]],Tabela1[REFERENTE],"HONORARIO",Tabela1[ANO REF],AnoRef)-Tabela7[[#This Row],[VALOR HONORARIO]]</f>
        <v>0</v>
      </c>
      <c r="T30" s="55">
        <f>SUMIFS(Tabela1[VALOR],Tabela1[Coluna1],CLIENTE2,Tabela1[[REF ]],Tabela7[[#Headers],[JULHO]],Tabela1[REFERENTE],"HONORARIO",Tabela1[ANO REF],AnoRef)-Tabela7[[#This Row],[VALOR HONORARIO]]</f>
        <v>0</v>
      </c>
      <c r="U30" s="55">
        <f>SUMIFS(Tabela1[VALOR],Tabela1[Coluna1],CLIENTE2,Tabela1[[REF ]],Tabela7[[#Headers],[AGOSTO]],Tabela1[REFERENTE],"HONORARIO",Tabela1[ANO REF],AnoRef)-Tabela7[[#This Row],[VALOR HONORARIO]]</f>
        <v>0</v>
      </c>
      <c r="V30" s="55">
        <f>SUMIFS(Tabela1[VALOR],Tabela1[Coluna1],CLIENTE2,Tabela1[[REF ]],Tabela7[[#Headers],[SETEMBRO]],Tabela1[REFERENTE],"HONORARIO",Tabela1[ANO REF],AnoRef)-Tabela7[[#This Row],[VALOR HONORARIO]]</f>
        <v>0</v>
      </c>
      <c r="W30" s="55"/>
      <c r="X30" s="55">
        <f>SUMIFS(Tabela1[VALOR],Tabela1[Coluna1],CLIENTE2,Tabela1[[REF ]],Tabela7[[#Headers],[NOVEMBRO]],Tabela1[REFERENTE],"HONORARIO",Tabela1[ANO REF],AnoRef)-Tabela7[[#This Row],[VALOR HONORARIO]]</f>
        <v>-150</v>
      </c>
      <c r="Y30" s="56">
        <f>SUMIFS(Tabela1[VALOR],Tabela1[Coluna1],CLIENTE2,Tabela1[[REF ]],Tabela7[[#Headers],[DEZEMBRO]],Tabela1[REFERENTE],"HONORARIO",Tabela1[ANO REF],AnoRef)-Tabela7[[#This Row],[VALOR HONORARIO]]</f>
        <v>-150</v>
      </c>
      <c r="Z30" s="57">
        <f>SUMIF(Tabela1[Coluna1],#REF!,Tabela1[VALOR])</f>
        <v>0</v>
      </c>
    </row>
    <row r="31" spans="1:26" ht="21.75" thickBot="1" x14ac:dyDescent="0.4">
      <c r="A31" s="57" t="s">
        <v>396</v>
      </c>
      <c r="B31" s="57">
        <v>250</v>
      </c>
      <c r="C31" s="58">
        <f>F1</f>
        <v>12</v>
      </c>
      <c r="D31" s="57">
        <v>0</v>
      </c>
      <c r="E31" s="46">
        <f>SUM(Tabela7[[#This Row],[JANEIRO]:[DEZEMBRO]],(Tabela7[[#This Row],[MPD]]*Tabela7[[#This Row],[VALOR HONORARIO]]),Tabela7[[#This Row],[ACERTO]])</f>
        <v>2750</v>
      </c>
      <c r="F31" s="49"/>
      <c r="G31" s="47">
        <f>SUMIFS(Tabela1[VALOR],Tabela1[Coluna1],CLIENTE2,Tabela1[REFERENTE],Tabela7[[#Headers],[ABERTURA DE EMPRESA]],Tabela1[ANO REF],AnoRef)</f>
        <v>0</v>
      </c>
      <c r="H31" s="50">
        <f>SUMIFS(Tabela1[VALOR],Tabela1[Coluna1],#REF!,Tabela1[REFERENTE],Tabela7[[#Headers],[IRPF]],Tabela1[ANO REF],AnoRef)</f>
        <v>0</v>
      </c>
      <c r="I31" s="79">
        <f>SUMIFS(Tabela1[VALOR],Tabela1[Coluna1],#REF!,Tabela1[REFERENTE],Tabela7[[#Headers],[BALANCO]],Tabela1[ANO REF],AnoRef)</f>
        <v>0</v>
      </c>
      <c r="J31" s="51">
        <f>SUMIFS(Tabela1[VALOR],Tabela1[Coluna1],CLIENTE2,Tabela1[REFERENTE],Tabela7[[#Headers],[DEFIS]],Tabela1[ANO REF],AnoRef)</f>
        <v>0</v>
      </c>
      <c r="K31" s="52">
        <f>SUMIFS(Tabela1[VALOR],Tabela1[Coluna1],CLIENTE2,Tabela1[REFERENTE],Tabela7[[#Headers],[RAIS]],Tabela1[ANO REF],AnoRef)</f>
        <v>0</v>
      </c>
      <c r="L31" s="59"/>
      <c r="M31" s="54">
        <f>SUMIFS(Tabela1[VALOR],Tabela1[Coluna1],#REF!,Tabela1[[REF ]],Tabela7[[#Headers],[ACERTO]],Tabela1[REFERENTE],"HONORARIO")+Tabela7[[#This Row],[ACERTO / SALDO DEVEDOR ANTERIOR]]</f>
        <v>0</v>
      </c>
      <c r="N31" s="55"/>
      <c r="O31" s="55"/>
      <c r="P31" s="55"/>
      <c r="Q31" s="55"/>
      <c r="R31" s="55">
        <f>SUMIFS(Tabela1[VALOR],Tabela1[Coluna1],CLIENTE2,Tabela1[[REF ]],Tabela7[[#Headers],[MAIO]],Tabela1[REFERENTE],"HONORARIO",Tabela1[ANO REF],AnoRef)-Tabela7[[#This Row],[VALOR HONORARIO]]</f>
        <v>0</v>
      </c>
      <c r="S31" s="55">
        <f>SUMIFS(Tabela1[VALOR],Tabela1[Coluna1],CLIENTE2,Tabela1[[REF ]],Tabela7[[#Headers],[JUNHO]],Tabela1[REFERENTE],"HONORARIO",Tabela1[ANO REF],AnoRef)-Tabela7[[#This Row],[VALOR HONORARIO]]</f>
        <v>0</v>
      </c>
      <c r="T31" s="55">
        <f>SUMIFS(Tabela1[VALOR],Tabela1[Coluna1],CLIENTE2,Tabela1[[REF ]],Tabela7[[#Headers],[JULHO]],Tabela1[REFERENTE],"HONORARIO",Tabela1[ANO REF],AnoRef)-Tabela7[[#This Row],[VALOR HONORARIO]]</f>
        <v>0</v>
      </c>
      <c r="U31" s="55">
        <f>SUMIFS(Tabela1[VALOR],Tabela1[Coluna1],CLIENTE2,Tabela1[[REF ]],Tabela7[[#Headers],[AGOSTO]],Tabela1[REFERENTE],"HONORARIO",Tabela1[ANO REF],AnoRef)-Tabela7[[#This Row],[VALOR HONORARIO]]</f>
        <v>0</v>
      </c>
      <c r="V31" s="55">
        <f>SUMIFS(Tabela1[VALOR],Tabela1[Coluna1],CLIENTE2,Tabela1[[REF ]],Tabela7[[#Headers],[SETEMBRO]],Tabela1[REFERENTE],"HONORARIO",Tabela1[ANO REF],AnoRef)-Tabela7[[#This Row],[VALOR HONORARIO]]</f>
        <v>0</v>
      </c>
      <c r="W31" s="55">
        <f>SUMIFS(Tabela1[VALOR],Tabela1[Coluna1],CLIENTE2,Tabela1[[REF ]],Tabela7[[#Headers],[OUTUBRO]],Tabela1[REFERENTE],"HONORARIO",Tabela1[ANO REF],AnoRef)-Tabela7[[#This Row],[VALOR HONORARIO]]</f>
        <v>0</v>
      </c>
      <c r="X31" s="55">
        <f>SUMIFS(Tabela1[VALOR],Tabela1[Coluna1],CLIENTE2,Tabela1[[REF ]],Tabela7[[#Headers],[NOVEMBRO]],Tabela1[REFERENTE],"HONORARIO",Tabela1[ANO REF],AnoRef)-Tabela7[[#This Row],[VALOR HONORARIO]]</f>
        <v>0</v>
      </c>
      <c r="Y31" s="56">
        <f>SUMIFS(Tabela1[VALOR],Tabela1[Coluna1],CLIENTE2,Tabela1[[REF ]],Tabela7[[#Headers],[DEZEMBRO]],Tabela1[REFERENTE],"HONORARIO",Tabela1[ANO REF],AnoRef)-Tabela7[[#This Row],[VALOR HONORARIO]]</f>
        <v>-250</v>
      </c>
      <c r="Z31" s="57">
        <f>SUMIF(Tabela1[Coluna1],#REF!,Tabela1[VALOR])</f>
        <v>0</v>
      </c>
    </row>
    <row r="32" spans="1:26" ht="21.75" thickBot="1" x14ac:dyDescent="0.4">
      <c r="A32" s="57"/>
      <c r="C32" s="58">
        <f>F1</f>
        <v>12</v>
      </c>
      <c r="D32" s="57">
        <v>0</v>
      </c>
      <c r="E32" s="46">
        <f>SUM(Tabela7[[#This Row],[JANEIRO]:[DEZEMBRO]],(Tabela7[[#This Row],[MPD]]*Tabela7[[#This Row],[VALOR HONORARIO]]),Tabela7[[#This Row],[ACERTO]])</f>
        <v>0</v>
      </c>
      <c r="F32" s="49"/>
      <c r="G32" s="47">
        <f>SUMIFS(Tabela1[VALOR],Tabela1[Coluna1],CLIENTE2,Tabela1[REFERENTE],Tabela7[[#Headers],[ABERTURA DE EMPRESA]],Tabela1[ANO REF],AnoRef)</f>
        <v>0</v>
      </c>
      <c r="H32" s="50">
        <f>SUMIFS(Tabela1[VALOR],Tabela1[Coluna1],#REF!,Tabela1[REFERENTE],Tabela7[[#Headers],[IRPF]],Tabela1[ANO REF],AnoRef)</f>
        <v>0</v>
      </c>
      <c r="I32" s="79">
        <f>SUMIFS(Tabela1[VALOR],Tabela1[Coluna1],#REF!,Tabela1[REFERENTE],Tabela7[[#Headers],[BALANCO]],Tabela1[ANO REF],AnoRef)</f>
        <v>0</v>
      </c>
      <c r="J32" s="51">
        <f>SUMIFS(Tabela1[VALOR],Tabela1[Coluna1],CLIENTE2,Tabela1[REFERENTE],Tabela7[[#Headers],[DEFIS]],Tabela1[ANO REF],AnoRef)</f>
        <v>0</v>
      </c>
      <c r="K32" s="52">
        <f>SUMIFS(Tabela1[VALOR],Tabela1[Coluna1],CLIENTE2,Tabela1[REFERENTE],Tabela7[[#Headers],[RAIS]],Tabela1[ANO REF],AnoRef)</f>
        <v>0</v>
      </c>
      <c r="L32" s="59"/>
      <c r="M32" s="54">
        <f>SUMIFS(Tabela1[VALOR],Tabela1[Coluna1],#REF!,Tabela1[[REF ]],Tabela7[[#Headers],[ACERTO]],Tabela1[REFERENTE],"HONORARIO")+Tabela7[[#This Row],[ACERTO / SALDO DEVEDOR ANTERIOR]]</f>
        <v>0</v>
      </c>
      <c r="N32" s="55">
        <f>SUMIFS(Tabela1[VALOR],Tabela1[Coluna1],Tabela7[[#This Row],[CLIENTE2]],Tabela1[[REF ]],Tabela7[[#Headers],[JANEIRO]],Tabela1[REFERENTE],"HONORARIO",Tabela1[ANO REF],AnoRef)-Tabela7[[#This Row],[VALOR HONORARIO]]</f>
        <v>0</v>
      </c>
      <c r="O32" s="55">
        <f>SUMIFS(Tabela1[VALOR],Tabela1[Coluna1],CLIENTE2,Tabela1[[REF ]],Tabela7[[#Headers],[FEVEREIRO]],Tabela1[REFERENTE],"HONORARIO",Tabela1[ANO REF],AnoRef)-Tabela7[[#This Row],[VALOR HONORARIO]]</f>
        <v>0</v>
      </c>
      <c r="P32" s="55">
        <f>SUMIFS(Tabela1[VALOR],Tabela1[Coluna1],CLIENTE2,Tabela1[[REF ]],Tabela7[[#Headers],[MARÇO]],Tabela1[REFERENTE],"HONORARIO",Tabela1[ANO REF],AnoRef)-Tabela7[[#This Row],[VALOR HONORARIO]]</f>
        <v>0</v>
      </c>
      <c r="Q32" s="55">
        <f>SUMIFS(Tabela1[VALOR],Tabela1[Coluna1],CLIENTE2,Tabela1[[REF ]],Tabela7[[#Headers],[ABRIL]],Tabela1[REFERENTE],"HONORARIO",Tabela1[ANO REF],AnoRef)-Tabela7[[#This Row],[VALOR HONORARIO]]</f>
        <v>0</v>
      </c>
      <c r="R32" s="55">
        <f>SUMIFS(Tabela1[VALOR],Tabela1[Coluna1],CLIENTE2,Tabela1[[REF ]],Tabela7[[#Headers],[MAIO]],Tabela1[REFERENTE],"HONORARIO",Tabela1[ANO REF],AnoRef)-Tabela7[[#This Row],[VALOR HONORARIO]]</f>
        <v>0</v>
      </c>
      <c r="S32" s="55">
        <f>SUMIFS(Tabela1[VALOR],Tabela1[Coluna1],CLIENTE2,Tabela1[[REF ]],Tabela7[[#Headers],[JUNHO]],Tabela1[REFERENTE],"HONORARIO",Tabela1[ANO REF],AnoRef)-Tabela7[[#This Row],[VALOR HONORARIO]]</f>
        <v>0</v>
      </c>
      <c r="T32" s="55">
        <f>SUMIFS(Tabela1[VALOR],Tabela1[Coluna1],CLIENTE2,Tabela1[[REF ]],Tabela7[[#Headers],[JULHO]],Tabela1[REFERENTE],"HONORARIO",Tabela1[ANO REF],AnoRef)-Tabela7[[#This Row],[VALOR HONORARIO]]</f>
        <v>0</v>
      </c>
      <c r="U32" s="55">
        <f>SUMIFS(Tabela1[VALOR],Tabela1[Coluna1],CLIENTE2,Tabela1[[REF ]],Tabela7[[#Headers],[AGOSTO]],Tabela1[REFERENTE],"HONORARIO",Tabela1[ANO REF],AnoRef)-Tabela7[[#This Row],[VALOR HONORARIO]]</f>
        <v>0</v>
      </c>
      <c r="V32" s="55">
        <f>SUMIFS(Tabela1[VALOR],Tabela1[Coluna1],CLIENTE2,Tabela1[[REF ]],Tabela7[[#Headers],[SETEMBRO]],Tabela1[REFERENTE],"HONORARIO",Tabela1[ANO REF],AnoRef)-Tabela7[[#This Row],[VALOR HONORARIO]]</f>
        <v>0</v>
      </c>
      <c r="W32" s="55">
        <f>SUMIFS(Tabela1[VALOR],Tabela1[Coluna1],CLIENTE2,Tabela1[[REF ]],Tabela7[[#Headers],[OUTUBRO]],Tabela1[REFERENTE],"HONORARIO",Tabela1[ANO REF],AnoRef)-Tabela7[[#This Row],[VALOR HONORARIO]]</f>
        <v>0</v>
      </c>
      <c r="X32" s="55">
        <f>SUMIFS(Tabela1[VALOR],Tabela1[Coluna1],CLIENTE2,Tabela1[[REF ]],Tabela7[[#Headers],[NOVEMBRO]],Tabela1[REFERENTE],"HONORARIO",Tabela1[ANO REF],AnoRef)-Tabela7[[#This Row],[VALOR HONORARIO]]</f>
        <v>0</v>
      </c>
      <c r="Y32" s="56">
        <f>SUMIFS(Tabela1[VALOR],Tabela1[Coluna1],CLIENTE2,Tabela1[[REF ]],Tabela7[[#Headers],[DEZEMBRO]],Tabela1[REFERENTE],"HONORARIO",Tabela1[ANO REF],AnoRef)-Tabela7[[#This Row],[VALOR HONORARIO]]</f>
        <v>0</v>
      </c>
      <c r="Z32" s="57">
        <f>SUMIF(Tabela1[Coluna1],#REF!,Tabela1[VALOR])</f>
        <v>0</v>
      </c>
    </row>
    <row r="33" spans="1:26" ht="21.75" thickBot="1" x14ac:dyDescent="0.4">
      <c r="A33" s="57"/>
      <c r="C33" s="58">
        <f>F1</f>
        <v>12</v>
      </c>
      <c r="D33" s="57">
        <v>0</v>
      </c>
      <c r="E33" s="46">
        <f>SUM(Tabela7[[#This Row],[JANEIRO]:[DEZEMBRO]],(Tabela7[[#This Row],[MPD]]*Tabela7[[#This Row],[VALOR HONORARIO]]),Tabela7[[#This Row],[ACERTO]])</f>
        <v>0</v>
      </c>
      <c r="F33" s="49"/>
      <c r="G33" s="47">
        <f>SUMIFS(Tabela1[VALOR],Tabela1[Coluna1],CLIENTE2,Tabela1[REFERENTE],Tabela7[[#Headers],[ABERTURA DE EMPRESA]],Tabela1[ANO REF],AnoRef)</f>
        <v>0</v>
      </c>
      <c r="H33" s="50">
        <f>SUMIFS(Tabela1[VALOR],Tabela1[Coluna1],#REF!,Tabela1[REFERENTE],Tabela7[[#Headers],[IRPF]],Tabela1[ANO REF],AnoRef)</f>
        <v>0</v>
      </c>
      <c r="I33" s="79">
        <f>SUMIFS(Tabela1[VALOR],Tabela1[Coluna1],#REF!,Tabela1[REFERENTE],Tabela7[[#Headers],[BALANCO]],Tabela1[ANO REF],AnoRef)</f>
        <v>0</v>
      </c>
      <c r="J33" s="51">
        <f>SUMIFS(Tabela1[VALOR],Tabela1[Coluna1],CLIENTE2,Tabela1[REFERENTE],Tabela7[[#Headers],[DEFIS]],Tabela1[ANO REF],AnoRef)</f>
        <v>0</v>
      </c>
      <c r="K33" s="52">
        <f>SUMIFS(Tabela1[VALOR],Tabela1[Coluna1],CLIENTE2,Tabela1[REFERENTE],Tabela7[[#Headers],[RAIS]],Tabela1[ANO REF],AnoRef)</f>
        <v>0</v>
      </c>
      <c r="L33" s="59"/>
      <c r="M33" s="54">
        <f>SUMIFS(Tabela1[VALOR],Tabela1[Coluna1],#REF!,Tabela1[[REF ]],Tabela7[[#Headers],[ACERTO]],Tabela1[REFERENTE],"HONORARIO")+Tabela7[[#This Row],[ACERTO / SALDO DEVEDOR ANTERIOR]]</f>
        <v>0</v>
      </c>
      <c r="N33" s="55">
        <f>SUMIFS(Tabela1[VALOR],Tabela1[Coluna1],Tabela7[[#This Row],[CLIENTE2]],Tabela1[[REF ]],Tabela7[[#Headers],[JANEIRO]],Tabela1[REFERENTE],"HONORARIO",Tabela1[ANO REF],AnoRef)-Tabela7[[#This Row],[VALOR HONORARIO]]</f>
        <v>0</v>
      </c>
      <c r="O33" s="55">
        <f>SUMIFS(Tabela1[VALOR],Tabela1[Coluna1],CLIENTE2,Tabela1[[REF ]],Tabela7[[#Headers],[FEVEREIRO]],Tabela1[REFERENTE],"HONORARIO",Tabela1[ANO REF],AnoRef)-Tabela7[[#This Row],[VALOR HONORARIO]]</f>
        <v>0</v>
      </c>
      <c r="P33" s="55">
        <f>SUMIFS(Tabela1[VALOR],Tabela1[Coluna1],CLIENTE2,Tabela1[[REF ]],Tabela7[[#Headers],[MARÇO]],Tabela1[REFERENTE],"HONORARIO",Tabela1[ANO REF],AnoRef)-Tabela7[[#This Row],[VALOR HONORARIO]]</f>
        <v>0</v>
      </c>
      <c r="Q33" s="55">
        <f>SUMIFS(Tabela1[VALOR],Tabela1[Coluna1],CLIENTE2,Tabela1[[REF ]],Tabela7[[#Headers],[ABRIL]],Tabela1[REFERENTE],"HONORARIO",Tabela1[ANO REF],AnoRef)-Tabela7[[#This Row],[VALOR HONORARIO]]</f>
        <v>0</v>
      </c>
      <c r="R33" s="55">
        <f>SUMIFS(Tabela1[VALOR],Tabela1[Coluna1],CLIENTE2,Tabela1[[REF ]],Tabela7[[#Headers],[MAIO]],Tabela1[REFERENTE],"HONORARIO",Tabela1[ANO REF],AnoRef)-Tabela7[[#This Row],[VALOR HONORARIO]]</f>
        <v>0</v>
      </c>
      <c r="S33" s="55">
        <f>SUMIFS(Tabela1[VALOR],Tabela1[Coluna1],CLIENTE2,Tabela1[[REF ]],Tabela7[[#Headers],[JUNHO]],Tabela1[REFERENTE],"HONORARIO",Tabela1[ANO REF],AnoRef)-Tabela7[[#This Row],[VALOR HONORARIO]]</f>
        <v>0</v>
      </c>
      <c r="T33" s="55">
        <f>SUMIFS(Tabela1[VALOR],Tabela1[Coluna1],CLIENTE2,Tabela1[[REF ]],Tabela7[[#Headers],[JULHO]],Tabela1[REFERENTE],"HONORARIO",Tabela1[ANO REF],AnoRef)-Tabela7[[#This Row],[VALOR HONORARIO]]</f>
        <v>0</v>
      </c>
      <c r="U33" s="55">
        <f>SUMIFS(Tabela1[VALOR],Tabela1[Coluna1],CLIENTE2,Tabela1[[REF ]],Tabela7[[#Headers],[AGOSTO]],Tabela1[REFERENTE],"HONORARIO",Tabela1[ANO REF],AnoRef)-Tabela7[[#This Row],[VALOR HONORARIO]]</f>
        <v>0</v>
      </c>
      <c r="V33" s="55">
        <f>SUMIFS(Tabela1[VALOR],Tabela1[Coluna1],CLIENTE2,Tabela1[[REF ]],Tabela7[[#Headers],[SETEMBRO]],Tabela1[REFERENTE],"HONORARIO",Tabela1[ANO REF],AnoRef)-Tabela7[[#This Row],[VALOR HONORARIO]]</f>
        <v>0</v>
      </c>
      <c r="W33" s="55">
        <f>SUMIFS(Tabela1[VALOR],Tabela1[Coluna1],CLIENTE2,Tabela1[[REF ]],Tabela7[[#Headers],[OUTUBRO]],Tabela1[REFERENTE],"HONORARIO",Tabela1[ANO REF],AnoRef)-Tabela7[[#This Row],[VALOR HONORARIO]]</f>
        <v>0</v>
      </c>
      <c r="X33" s="55">
        <f>SUMIFS(Tabela1[VALOR],Tabela1[Coluna1],CLIENTE2,Tabela1[[REF ]],Tabela7[[#Headers],[NOVEMBRO]],Tabela1[REFERENTE],"HONORARIO",Tabela1[ANO REF],AnoRef)-Tabela7[[#This Row],[VALOR HONORARIO]]</f>
        <v>0</v>
      </c>
      <c r="Y33" s="56">
        <f>SUMIFS(Tabela1[VALOR],Tabela1[Coluna1],CLIENTE2,Tabela1[[REF ]],Tabela7[[#Headers],[DEZEMBRO]],Tabela1[REFERENTE],"HONORARIO",Tabela1[ANO REF],AnoRef)-Tabela7[[#This Row],[VALOR HONORARIO]]</f>
        <v>0</v>
      </c>
      <c r="Z33" s="57">
        <f>SUMIF(Tabela1[Coluna1],#REF!,Tabela1[VALOR])</f>
        <v>0</v>
      </c>
    </row>
    <row r="34" spans="1:26" ht="21.75" thickBot="1" x14ac:dyDescent="0.4">
      <c r="A34" s="57"/>
      <c r="C34" s="58">
        <f>F1</f>
        <v>12</v>
      </c>
      <c r="D34" s="57">
        <v>0</v>
      </c>
      <c r="E34" s="46">
        <f>SUM(Tabela7[[#This Row],[JANEIRO]:[DEZEMBRO]],(Tabela7[[#This Row],[MPD]]*Tabela7[[#This Row],[VALOR HONORARIO]]),Tabela7[[#This Row],[ACERTO]])</f>
        <v>0</v>
      </c>
      <c r="F34" s="49"/>
      <c r="G34" s="47">
        <f>SUMIFS(Tabela1[VALOR],Tabela1[Coluna1],CLIENTE2,Tabela1[REFERENTE],Tabela7[[#Headers],[ABERTURA DE EMPRESA]],Tabela1[ANO REF],AnoRef)</f>
        <v>0</v>
      </c>
      <c r="H34" s="50">
        <f>SUMIFS(Tabela1[VALOR],Tabela1[Coluna1],#REF!,Tabela1[REFERENTE],Tabela7[[#Headers],[IRPF]],Tabela1[ANO REF],AnoRef)</f>
        <v>0</v>
      </c>
      <c r="I34" s="79">
        <f>SUMIFS(Tabela1[VALOR],Tabela1[Coluna1],#REF!,Tabela1[REFERENTE],Tabela7[[#Headers],[BALANCO]],Tabela1[ANO REF],AnoRef)</f>
        <v>0</v>
      </c>
      <c r="J34" s="51">
        <f>SUMIFS(Tabela1[VALOR],Tabela1[Coluna1],CLIENTE2,Tabela1[REFERENTE],Tabela7[[#Headers],[DEFIS]],Tabela1[ANO REF],AnoRef)</f>
        <v>0</v>
      </c>
      <c r="K34" s="52">
        <f>SUMIFS(Tabela1[VALOR],Tabela1[Coluna1],CLIENTE2,Tabela1[REFERENTE],Tabela7[[#Headers],[RAIS]],Tabela1[ANO REF],AnoRef)</f>
        <v>0</v>
      </c>
      <c r="L34" s="59"/>
      <c r="M34" s="54">
        <f>SUMIFS(Tabela1[VALOR],Tabela1[Coluna1],#REF!,Tabela1[[REF ]],Tabela7[[#Headers],[ACERTO]],Tabela1[REFERENTE],"HONORARIO")+Tabela7[[#This Row],[ACERTO / SALDO DEVEDOR ANTERIOR]]</f>
        <v>0</v>
      </c>
      <c r="N34" s="55">
        <f>SUMIFS(Tabela1[VALOR],Tabela1[Coluna1],Tabela7[[#This Row],[CLIENTE2]],Tabela1[[REF ]],Tabela7[[#Headers],[JANEIRO]],Tabela1[REFERENTE],"HONORARIO",Tabela1[ANO REF],AnoRef)-Tabela7[[#This Row],[VALOR HONORARIO]]</f>
        <v>0</v>
      </c>
      <c r="O34" s="55">
        <f>SUMIFS(Tabela1[VALOR],Tabela1[Coluna1],CLIENTE2,Tabela1[[REF ]],Tabela7[[#Headers],[FEVEREIRO]],Tabela1[REFERENTE],"HONORARIO",Tabela1[ANO REF],AnoRef)-Tabela7[[#This Row],[VALOR HONORARIO]]</f>
        <v>0</v>
      </c>
      <c r="P34" s="55">
        <f>SUMIFS(Tabela1[VALOR],Tabela1[Coluna1],CLIENTE2,Tabela1[[REF ]],Tabela7[[#Headers],[MARÇO]],Tabela1[REFERENTE],"HONORARIO",Tabela1[ANO REF],AnoRef)-Tabela7[[#This Row],[VALOR HONORARIO]]</f>
        <v>0</v>
      </c>
      <c r="Q34" s="55">
        <f>SUMIFS(Tabela1[VALOR],Tabela1[Coluna1],CLIENTE2,Tabela1[[REF ]],Tabela7[[#Headers],[ABRIL]],Tabela1[REFERENTE],"HONORARIO",Tabela1[ANO REF],AnoRef)-Tabela7[[#This Row],[VALOR HONORARIO]]</f>
        <v>0</v>
      </c>
      <c r="R34" s="55">
        <f>SUMIFS(Tabela1[VALOR],Tabela1[Coluna1],CLIENTE2,Tabela1[[REF ]],Tabela7[[#Headers],[MAIO]],Tabela1[REFERENTE],"HONORARIO",Tabela1[ANO REF],AnoRef)-Tabela7[[#This Row],[VALOR HONORARIO]]</f>
        <v>0</v>
      </c>
      <c r="S34" s="55">
        <f>SUMIFS(Tabela1[VALOR],Tabela1[Coluna1],CLIENTE2,Tabela1[[REF ]],Tabela7[[#Headers],[JUNHO]],Tabela1[REFERENTE],"HONORARIO",Tabela1[ANO REF],AnoRef)-Tabela7[[#This Row],[VALOR HONORARIO]]</f>
        <v>0</v>
      </c>
      <c r="T34" s="55">
        <f>SUMIFS(Tabela1[VALOR],Tabela1[Coluna1],CLIENTE2,Tabela1[[REF ]],Tabela7[[#Headers],[JULHO]],Tabela1[REFERENTE],"HONORARIO",Tabela1[ANO REF],AnoRef)-Tabela7[[#This Row],[VALOR HONORARIO]]</f>
        <v>0</v>
      </c>
      <c r="U34" s="55">
        <f>SUMIFS(Tabela1[VALOR],Tabela1[Coluna1],CLIENTE2,Tabela1[[REF ]],Tabela7[[#Headers],[AGOSTO]],Tabela1[REFERENTE],"HONORARIO",Tabela1[ANO REF],AnoRef)-Tabela7[[#This Row],[VALOR HONORARIO]]</f>
        <v>0</v>
      </c>
      <c r="V34" s="55">
        <f>SUMIFS(Tabela1[VALOR],Tabela1[Coluna1],CLIENTE2,Tabela1[[REF ]],Tabela7[[#Headers],[SETEMBRO]],Tabela1[REFERENTE],"HONORARIO",Tabela1[ANO REF],AnoRef)-Tabela7[[#This Row],[VALOR HONORARIO]]</f>
        <v>0</v>
      </c>
      <c r="W34" s="55">
        <f>SUMIFS(Tabela1[VALOR],Tabela1[Coluna1],CLIENTE2,Tabela1[[REF ]],Tabela7[[#Headers],[OUTUBRO]],Tabela1[REFERENTE],"HONORARIO",Tabela1[ANO REF],AnoRef)-Tabela7[[#This Row],[VALOR HONORARIO]]</f>
        <v>0</v>
      </c>
      <c r="X34" s="55">
        <f>SUMIFS(Tabela1[VALOR],Tabela1[Coluna1],CLIENTE2,Tabela1[[REF ]],Tabela7[[#Headers],[NOVEMBRO]],Tabela1[REFERENTE],"HONORARIO",Tabela1[ANO REF],AnoRef)-Tabela7[[#This Row],[VALOR HONORARIO]]</f>
        <v>0</v>
      </c>
      <c r="Y34" s="56">
        <f>SUMIFS(Tabela1[VALOR],Tabela1[Coluna1],CLIENTE2,Tabela1[[REF ]],Tabela7[[#Headers],[DEZEMBRO]],Tabela1[REFERENTE],"HONORARIO",Tabela1[ANO REF],AnoRef)-Tabela7[[#This Row],[VALOR HONORARIO]]</f>
        <v>0</v>
      </c>
      <c r="Z34" s="57">
        <f>SUMIF(Tabela1[Coluna1],#REF!,Tabela1[VALOR])</f>
        <v>0</v>
      </c>
    </row>
    <row r="35" spans="1:26" ht="21.75" thickBot="1" x14ac:dyDescent="0.4">
      <c r="A35" s="57"/>
      <c r="C35" s="58">
        <f>F1</f>
        <v>12</v>
      </c>
      <c r="D35" s="57">
        <v>0</v>
      </c>
      <c r="E35" s="46">
        <f>SUM(Tabela7[[#This Row],[JANEIRO]:[DEZEMBRO]],(Tabela7[[#This Row],[MPD]]*Tabela7[[#This Row],[VALOR HONORARIO]]),Tabela7[[#This Row],[ACERTO]])</f>
        <v>0</v>
      </c>
      <c r="F35" s="49"/>
      <c r="G35" s="47">
        <f>SUMIFS(Tabela1[VALOR],Tabela1[Coluna1],CLIENTE2,Tabela1[REFERENTE],Tabela7[[#Headers],[ABERTURA DE EMPRESA]],Tabela1[ANO REF],AnoRef)</f>
        <v>0</v>
      </c>
      <c r="H35" s="50">
        <f>SUMIFS(Tabela1[VALOR],Tabela1[Coluna1],#REF!,Tabela1[REFERENTE],Tabela7[[#Headers],[IRPF]],Tabela1[ANO REF],AnoRef)</f>
        <v>0</v>
      </c>
      <c r="I35" s="79">
        <f>SUMIFS(Tabela1[VALOR],Tabela1[Coluna1],#REF!,Tabela1[REFERENTE],Tabela7[[#Headers],[BALANCO]],Tabela1[ANO REF],AnoRef)</f>
        <v>0</v>
      </c>
      <c r="J35" s="51">
        <f>SUMIFS(Tabela1[VALOR],Tabela1[Coluna1],CLIENTE2,Tabela1[REFERENTE],Tabela7[[#Headers],[DEFIS]],Tabela1[ANO REF],AnoRef)</f>
        <v>0</v>
      </c>
      <c r="K35" s="52">
        <f>SUMIFS(Tabela1[VALOR],Tabela1[Coluna1],CLIENTE2,Tabela1[REFERENTE],Tabela7[[#Headers],[RAIS]],Tabela1[ANO REF],AnoRef)</f>
        <v>0</v>
      </c>
      <c r="L35" s="59"/>
      <c r="M35" s="54">
        <f>SUMIFS(Tabela1[VALOR],Tabela1[Coluna1],#REF!,Tabela1[[REF ]],Tabela7[[#Headers],[ACERTO]],Tabela1[REFERENTE],"HONORARIO")+Tabela7[[#This Row],[ACERTO / SALDO DEVEDOR ANTERIOR]]</f>
        <v>0</v>
      </c>
      <c r="N35" s="55">
        <f>SUMIFS(Tabela1[VALOR],Tabela1[Coluna1],Tabela7[[#This Row],[CLIENTE2]],Tabela1[[REF ]],Tabela7[[#Headers],[JANEIRO]],Tabela1[REFERENTE],"HONORARIO",Tabela1[ANO REF],AnoRef)-Tabela7[[#This Row],[VALOR HONORARIO]]</f>
        <v>0</v>
      </c>
      <c r="O35" s="55">
        <f>SUMIFS(Tabela1[VALOR],Tabela1[Coluna1],CLIENTE2,Tabela1[[REF ]],Tabela7[[#Headers],[FEVEREIRO]],Tabela1[REFERENTE],"HONORARIO",Tabela1[ANO REF],AnoRef)-Tabela7[[#This Row],[VALOR HONORARIO]]</f>
        <v>0</v>
      </c>
      <c r="P35" s="55">
        <f>SUMIFS(Tabela1[VALOR],Tabela1[Coluna1],CLIENTE2,Tabela1[[REF ]],Tabela7[[#Headers],[MARÇO]],Tabela1[REFERENTE],"HONORARIO",Tabela1[ANO REF],AnoRef)-Tabela7[[#This Row],[VALOR HONORARIO]]</f>
        <v>0</v>
      </c>
      <c r="Q35" s="55">
        <f>SUMIFS(Tabela1[VALOR],Tabela1[Coluna1],CLIENTE2,Tabela1[[REF ]],Tabela7[[#Headers],[ABRIL]],Tabela1[REFERENTE],"HONORARIO",Tabela1[ANO REF],AnoRef)-Tabela7[[#This Row],[VALOR HONORARIO]]</f>
        <v>0</v>
      </c>
      <c r="R35" s="55">
        <f>SUMIFS(Tabela1[VALOR],Tabela1[Coluna1],CLIENTE2,Tabela1[[REF ]],Tabela7[[#Headers],[MAIO]],Tabela1[REFERENTE],"HONORARIO",Tabela1[ANO REF],AnoRef)-Tabela7[[#This Row],[VALOR HONORARIO]]</f>
        <v>0</v>
      </c>
      <c r="S35" s="55">
        <f>SUMIFS(Tabela1[VALOR],Tabela1[Coluna1],CLIENTE2,Tabela1[[REF ]],Tabela7[[#Headers],[JUNHO]],Tabela1[REFERENTE],"HONORARIO",Tabela1[ANO REF],AnoRef)-Tabela7[[#This Row],[VALOR HONORARIO]]</f>
        <v>0</v>
      </c>
      <c r="T35" s="55">
        <f>SUMIFS(Tabela1[VALOR],Tabela1[Coluna1],CLIENTE2,Tabela1[[REF ]],Tabela7[[#Headers],[JULHO]],Tabela1[REFERENTE],"HONORARIO",Tabela1[ANO REF],AnoRef)-Tabela7[[#This Row],[VALOR HONORARIO]]</f>
        <v>0</v>
      </c>
      <c r="U35" s="55">
        <f>SUMIFS(Tabela1[VALOR],Tabela1[Coluna1],CLIENTE2,Tabela1[[REF ]],Tabela7[[#Headers],[AGOSTO]],Tabela1[REFERENTE],"HONORARIO",Tabela1[ANO REF],AnoRef)-Tabela7[[#This Row],[VALOR HONORARIO]]</f>
        <v>0</v>
      </c>
      <c r="V35" s="55">
        <f>SUMIFS(Tabela1[VALOR],Tabela1[Coluna1],CLIENTE2,Tabela1[[REF ]],Tabela7[[#Headers],[SETEMBRO]],Tabela1[REFERENTE],"HONORARIO",Tabela1[ANO REF],AnoRef)-Tabela7[[#This Row],[VALOR HONORARIO]]</f>
        <v>0</v>
      </c>
      <c r="W35" s="55">
        <f>SUMIFS(Tabela1[VALOR],Tabela1[Coluna1],CLIENTE2,Tabela1[[REF ]],Tabela7[[#Headers],[OUTUBRO]],Tabela1[REFERENTE],"HONORARIO",Tabela1[ANO REF],AnoRef)-Tabela7[[#This Row],[VALOR HONORARIO]]</f>
        <v>0</v>
      </c>
      <c r="X35" s="55">
        <f>SUMIFS(Tabela1[VALOR],Tabela1[Coluna1],CLIENTE2,Tabela1[[REF ]],Tabela7[[#Headers],[NOVEMBRO]],Tabela1[REFERENTE],"HONORARIO",Tabela1[ANO REF],AnoRef)-Tabela7[[#This Row],[VALOR HONORARIO]]</f>
        <v>0</v>
      </c>
      <c r="Y35" s="56">
        <f>SUMIFS(Tabela1[VALOR],Tabela1[Coluna1],CLIENTE2,Tabela1[[REF ]],Tabela7[[#Headers],[DEZEMBRO]],Tabela1[REFERENTE],"HONORARIO",Tabela1[ANO REF],AnoRef)-Tabela7[[#This Row],[VALOR HONORARIO]]</f>
        <v>0</v>
      </c>
      <c r="Z35" s="57">
        <f>SUMIF(Tabela1[Coluna1],#REF!,Tabela1[VALOR])</f>
        <v>0</v>
      </c>
    </row>
    <row r="36" spans="1:26" ht="21.75" thickBot="1" x14ac:dyDescent="0.4">
      <c r="A36" s="57"/>
      <c r="C36" s="58">
        <f>F1</f>
        <v>12</v>
      </c>
      <c r="D36" s="57">
        <v>0</v>
      </c>
      <c r="E36" s="46">
        <f>SUM(Tabela7[[#This Row],[JANEIRO]:[DEZEMBRO]],(Tabela7[[#This Row],[MPD]]*Tabela7[[#This Row],[VALOR HONORARIO]]),Tabela7[[#This Row],[ACERTO]])</f>
        <v>0</v>
      </c>
      <c r="F36" s="49"/>
      <c r="G36" s="47">
        <f>SUMIFS(Tabela1[VALOR],Tabela1[Coluna1],CLIENTE2,Tabela1[REFERENTE],Tabela7[[#Headers],[ABERTURA DE EMPRESA]],Tabela1[ANO REF],AnoRef)</f>
        <v>0</v>
      </c>
      <c r="H36" s="50">
        <f>SUMIFS(Tabela1[VALOR],Tabela1[Coluna1],#REF!,Tabela1[REFERENTE],Tabela7[[#Headers],[IRPF]],Tabela1[ANO REF],AnoRef)</f>
        <v>0</v>
      </c>
      <c r="I36" s="79">
        <f>SUMIFS(Tabela1[VALOR],Tabela1[Coluna1],#REF!,Tabela1[REFERENTE],Tabela7[[#Headers],[BALANCO]],Tabela1[ANO REF],AnoRef)</f>
        <v>0</v>
      </c>
      <c r="J36" s="51">
        <f>SUMIFS(Tabela1[VALOR],Tabela1[Coluna1],CLIENTE2,Tabela1[REFERENTE],Tabela7[[#Headers],[DEFIS]],Tabela1[ANO REF],AnoRef)</f>
        <v>0</v>
      </c>
      <c r="K36" s="52">
        <f>SUMIFS(Tabela1[VALOR],Tabela1[Coluna1],CLIENTE2,Tabela1[REFERENTE],Tabela7[[#Headers],[RAIS]],Tabela1[ANO REF],AnoRef)</f>
        <v>0</v>
      </c>
      <c r="L36" s="59"/>
      <c r="M36" s="54">
        <f>SUMIFS(Tabela1[VALOR],Tabela1[Coluna1],#REF!,Tabela1[[REF ]],Tabela7[[#Headers],[ACERTO]],Tabela1[REFERENTE],"HONORARIO")+Tabela7[[#This Row],[ACERTO / SALDO DEVEDOR ANTERIOR]]</f>
        <v>0</v>
      </c>
      <c r="N36" s="55">
        <f>SUMIFS(Tabela1[VALOR],Tabela1[Coluna1],Tabela7[[#This Row],[CLIENTE2]],Tabela1[[REF ]],Tabela7[[#Headers],[JANEIRO]],Tabela1[REFERENTE],"HONORARIO",Tabela1[ANO REF],AnoRef)-Tabela7[[#This Row],[VALOR HONORARIO]]</f>
        <v>0</v>
      </c>
      <c r="O36" s="55">
        <f>SUMIFS(Tabela1[VALOR],Tabela1[Coluna1],CLIENTE2,Tabela1[[REF ]],Tabela7[[#Headers],[FEVEREIRO]],Tabela1[REFERENTE],"HONORARIO",Tabela1[ANO REF],AnoRef)-Tabela7[[#This Row],[VALOR HONORARIO]]</f>
        <v>0</v>
      </c>
      <c r="P36" s="55">
        <f>SUMIFS(Tabela1[VALOR],Tabela1[Coluna1],CLIENTE2,Tabela1[[REF ]],Tabela7[[#Headers],[MARÇO]],Tabela1[REFERENTE],"HONORARIO",Tabela1[ANO REF],AnoRef)-Tabela7[[#This Row],[VALOR HONORARIO]]</f>
        <v>0</v>
      </c>
      <c r="Q36" s="55">
        <f>SUMIFS(Tabela1[VALOR],Tabela1[Coluna1],CLIENTE2,Tabela1[[REF ]],Tabela7[[#Headers],[ABRIL]],Tabela1[REFERENTE],"HONORARIO",Tabela1[ANO REF],AnoRef)-Tabela7[[#This Row],[VALOR HONORARIO]]</f>
        <v>0</v>
      </c>
      <c r="R36" s="55">
        <f>SUMIFS(Tabela1[VALOR],Tabela1[Coluna1],CLIENTE2,Tabela1[[REF ]],Tabela7[[#Headers],[MAIO]],Tabela1[REFERENTE],"HONORARIO",Tabela1[ANO REF],AnoRef)-Tabela7[[#This Row],[VALOR HONORARIO]]</f>
        <v>0</v>
      </c>
      <c r="S36" s="55">
        <f>SUMIFS(Tabela1[VALOR],Tabela1[Coluna1],CLIENTE2,Tabela1[[REF ]],Tabela7[[#Headers],[JUNHO]],Tabela1[REFERENTE],"HONORARIO",Tabela1[ANO REF],AnoRef)-Tabela7[[#This Row],[VALOR HONORARIO]]</f>
        <v>0</v>
      </c>
      <c r="T36" s="55">
        <f>SUMIFS(Tabela1[VALOR],Tabela1[Coluna1],CLIENTE2,Tabela1[[REF ]],Tabela7[[#Headers],[JULHO]],Tabela1[REFERENTE],"HONORARIO",Tabela1[ANO REF],AnoRef)-Tabela7[[#This Row],[VALOR HONORARIO]]</f>
        <v>0</v>
      </c>
      <c r="U36" s="55">
        <f>SUMIFS(Tabela1[VALOR],Tabela1[Coluna1],CLIENTE2,Tabela1[[REF ]],Tabela7[[#Headers],[AGOSTO]],Tabela1[REFERENTE],"HONORARIO",Tabela1[ANO REF],AnoRef)-Tabela7[[#This Row],[VALOR HONORARIO]]</f>
        <v>0</v>
      </c>
      <c r="V36" s="55">
        <f>SUMIFS(Tabela1[VALOR],Tabela1[Coluna1],CLIENTE2,Tabela1[[REF ]],Tabela7[[#Headers],[SETEMBRO]],Tabela1[REFERENTE],"HONORARIO",Tabela1[ANO REF],AnoRef)-Tabela7[[#This Row],[VALOR HONORARIO]]</f>
        <v>0</v>
      </c>
      <c r="W36" s="55">
        <f>SUMIFS(Tabela1[VALOR],Tabela1[Coluna1],CLIENTE2,Tabela1[[REF ]],Tabela7[[#Headers],[OUTUBRO]],Tabela1[REFERENTE],"HONORARIO",Tabela1[ANO REF],AnoRef)-Tabela7[[#This Row],[VALOR HONORARIO]]</f>
        <v>0</v>
      </c>
      <c r="X36" s="55">
        <f>SUMIFS(Tabela1[VALOR],Tabela1[Coluna1],CLIENTE2,Tabela1[[REF ]],Tabela7[[#Headers],[NOVEMBRO]],Tabela1[REFERENTE],"HONORARIO",Tabela1[ANO REF],AnoRef)-Tabela7[[#This Row],[VALOR HONORARIO]]</f>
        <v>0</v>
      </c>
      <c r="Y36" s="56">
        <f>SUMIFS(Tabela1[VALOR],Tabela1[Coluna1],CLIENTE2,Tabela1[[REF ]],Tabela7[[#Headers],[DEZEMBRO]],Tabela1[REFERENTE],"HONORARIO",Tabela1[ANO REF],AnoRef)-Tabela7[[#This Row],[VALOR HONORARIO]]</f>
        <v>0</v>
      </c>
      <c r="Z36" s="57">
        <f>SUMIF(Tabela1[Coluna1],#REF!,Tabela1[VALOR])</f>
        <v>0</v>
      </c>
    </row>
    <row r="37" spans="1:26" ht="21.75" thickBot="1" x14ac:dyDescent="0.4">
      <c r="A37" s="57"/>
      <c r="C37" s="58">
        <f>F1</f>
        <v>12</v>
      </c>
      <c r="D37" s="57">
        <v>0</v>
      </c>
      <c r="E37" s="46">
        <f>SUM(Tabela7[[#This Row],[JANEIRO]:[DEZEMBRO]],(Tabela7[[#This Row],[MPD]]*Tabela7[[#This Row],[VALOR HONORARIO]]),Tabela7[[#This Row],[ACERTO]])</f>
        <v>0</v>
      </c>
      <c r="F37" s="49"/>
      <c r="G37" s="47">
        <f>SUMIFS(Tabela1[VALOR],Tabela1[Coluna1],CLIENTE2,Tabela1[REFERENTE],Tabela7[[#Headers],[ABERTURA DE EMPRESA]],Tabela1[ANO REF],AnoRef)</f>
        <v>0</v>
      </c>
      <c r="H37" s="50">
        <f>SUMIFS(Tabela1[VALOR],Tabela1[Coluna1],#REF!,Tabela1[REFERENTE],Tabela7[[#Headers],[IRPF]],Tabela1[ANO REF],AnoRef)</f>
        <v>0</v>
      </c>
      <c r="I37" s="79">
        <f>SUMIFS(Tabela1[VALOR],Tabela1[Coluna1],#REF!,Tabela1[REFERENTE],Tabela7[[#Headers],[BALANCO]],Tabela1[ANO REF],AnoRef)</f>
        <v>0</v>
      </c>
      <c r="J37" s="51">
        <f>SUMIFS(Tabela1[VALOR],Tabela1[Coluna1],CLIENTE2,Tabela1[REFERENTE],Tabela7[[#Headers],[DEFIS]],Tabela1[ANO REF],AnoRef)</f>
        <v>0</v>
      </c>
      <c r="K37" s="52">
        <f>SUMIFS(Tabela1[VALOR],Tabela1[Coluna1],CLIENTE2,Tabela1[REFERENTE],Tabela7[[#Headers],[RAIS]],Tabela1[ANO REF],AnoRef)</f>
        <v>0</v>
      </c>
      <c r="L37" s="59"/>
      <c r="M37" s="54">
        <f>SUMIFS(Tabela1[VALOR],Tabela1[Coluna1],#REF!,Tabela1[[REF ]],Tabela7[[#Headers],[ACERTO]],Tabela1[REFERENTE],"HONORARIO")+Tabela7[[#This Row],[ACERTO / SALDO DEVEDOR ANTERIOR]]</f>
        <v>0</v>
      </c>
      <c r="N37" s="55">
        <f>SUMIFS(Tabela1[VALOR],Tabela1[Coluna1],Tabela7[[#This Row],[CLIENTE2]],Tabela1[[REF ]],Tabela7[[#Headers],[JANEIRO]],Tabela1[REFERENTE],"HONORARIO",Tabela1[ANO REF],AnoRef)-Tabela7[[#This Row],[VALOR HONORARIO]]</f>
        <v>0</v>
      </c>
      <c r="O37" s="55">
        <f>SUMIFS(Tabela1[VALOR],Tabela1[Coluna1],CLIENTE2,Tabela1[[REF ]],Tabela7[[#Headers],[FEVEREIRO]],Tabela1[REFERENTE],"HONORARIO",Tabela1[ANO REF],AnoRef)-Tabela7[[#This Row],[VALOR HONORARIO]]</f>
        <v>0</v>
      </c>
      <c r="P37" s="55">
        <f>SUMIFS(Tabela1[VALOR],Tabela1[Coluna1],CLIENTE2,Tabela1[[REF ]],Tabela7[[#Headers],[MARÇO]],Tabela1[REFERENTE],"HONORARIO",Tabela1[ANO REF],AnoRef)-Tabela7[[#This Row],[VALOR HONORARIO]]</f>
        <v>0</v>
      </c>
      <c r="Q37" s="55">
        <f>SUMIFS(Tabela1[VALOR],Tabela1[Coluna1],CLIENTE2,Tabela1[[REF ]],Tabela7[[#Headers],[ABRIL]],Tabela1[REFERENTE],"HONORARIO",Tabela1[ANO REF],AnoRef)-Tabela7[[#This Row],[VALOR HONORARIO]]</f>
        <v>0</v>
      </c>
      <c r="R37" s="55">
        <f>SUMIFS(Tabela1[VALOR],Tabela1[Coluna1],CLIENTE2,Tabela1[[REF ]],Tabela7[[#Headers],[MAIO]],Tabela1[REFERENTE],"HONORARIO",Tabela1[ANO REF],AnoRef)-Tabela7[[#This Row],[VALOR HONORARIO]]</f>
        <v>0</v>
      </c>
      <c r="S37" s="55">
        <f>SUMIFS(Tabela1[VALOR],Tabela1[Coluna1],CLIENTE2,Tabela1[[REF ]],Tabela7[[#Headers],[JUNHO]],Tabela1[REFERENTE],"HONORARIO",Tabela1[ANO REF],AnoRef)-Tabela7[[#This Row],[VALOR HONORARIO]]</f>
        <v>0</v>
      </c>
      <c r="T37" s="55">
        <f>SUMIFS(Tabela1[VALOR],Tabela1[Coluna1],CLIENTE2,Tabela1[[REF ]],Tabela7[[#Headers],[JULHO]],Tabela1[REFERENTE],"HONORARIO",Tabela1[ANO REF],AnoRef)-Tabela7[[#This Row],[VALOR HONORARIO]]</f>
        <v>0</v>
      </c>
      <c r="U37" s="55">
        <f>SUMIFS(Tabela1[VALOR],Tabela1[Coluna1],CLIENTE2,Tabela1[[REF ]],Tabela7[[#Headers],[AGOSTO]],Tabela1[REFERENTE],"HONORARIO",Tabela1[ANO REF],AnoRef)-Tabela7[[#This Row],[VALOR HONORARIO]]</f>
        <v>0</v>
      </c>
      <c r="V37" s="55">
        <f>SUMIFS(Tabela1[VALOR],Tabela1[Coluna1],CLIENTE2,Tabela1[[REF ]],Tabela7[[#Headers],[SETEMBRO]],Tabela1[REFERENTE],"HONORARIO",Tabela1[ANO REF],AnoRef)-Tabela7[[#This Row],[VALOR HONORARIO]]</f>
        <v>0</v>
      </c>
      <c r="W37" s="55">
        <f>SUMIFS(Tabela1[VALOR],Tabela1[Coluna1],CLIENTE2,Tabela1[[REF ]],Tabela7[[#Headers],[OUTUBRO]],Tabela1[REFERENTE],"HONORARIO",Tabela1[ANO REF],AnoRef)-Tabela7[[#This Row],[VALOR HONORARIO]]</f>
        <v>0</v>
      </c>
      <c r="X37" s="55">
        <f>SUMIFS(Tabela1[VALOR],Tabela1[Coluna1],CLIENTE2,Tabela1[[REF ]],Tabela7[[#Headers],[NOVEMBRO]],Tabela1[REFERENTE],"HONORARIO",Tabela1[ANO REF],AnoRef)-Tabela7[[#This Row],[VALOR HONORARIO]]</f>
        <v>0</v>
      </c>
      <c r="Y37" s="56">
        <f>SUMIFS(Tabela1[VALOR],Tabela1[Coluna1],CLIENTE2,Tabela1[[REF ]],Tabela7[[#Headers],[DEZEMBRO]],Tabela1[REFERENTE],"HONORARIO",Tabela1[ANO REF],AnoRef)-Tabela7[[#This Row],[VALOR HONORARIO]]</f>
        <v>0</v>
      </c>
      <c r="Z37" s="57">
        <f>SUMIF(Tabela1[Coluna1],#REF!,Tabela1[VALOR])</f>
        <v>0</v>
      </c>
    </row>
    <row r="38" spans="1:26" ht="21.75" thickBot="1" x14ac:dyDescent="0.4">
      <c r="A38" s="57"/>
      <c r="C38" s="58">
        <f>F1</f>
        <v>12</v>
      </c>
      <c r="D38" s="57">
        <v>0</v>
      </c>
      <c r="E38" s="46">
        <f>SUM(Tabela7[[#This Row],[JANEIRO]:[DEZEMBRO]],(Tabela7[[#This Row],[MPD]]*Tabela7[[#This Row],[VALOR HONORARIO]]),Tabela7[[#This Row],[ACERTO]])</f>
        <v>0</v>
      </c>
      <c r="F38" s="49"/>
      <c r="G38" s="47">
        <f>SUMIFS(Tabela1[VALOR],Tabela1[Coluna1],CLIENTE2,Tabela1[REFERENTE],Tabela7[[#Headers],[ABERTURA DE EMPRESA]],Tabela1[ANO REF],AnoRef)</f>
        <v>0</v>
      </c>
      <c r="H38" s="50">
        <f>SUMIFS(Tabela1[VALOR],Tabela1[Coluna1],#REF!,Tabela1[REFERENTE],Tabela7[[#Headers],[IRPF]],Tabela1[ANO REF],AnoRef)</f>
        <v>0</v>
      </c>
      <c r="I38" s="79">
        <f>SUMIFS(Tabela1[VALOR],Tabela1[Coluna1],#REF!,Tabela1[REFERENTE],Tabela7[[#Headers],[BALANCO]],Tabela1[ANO REF],AnoRef)</f>
        <v>0</v>
      </c>
      <c r="J38" s="51">
        <f>SUMIFS(Tabela1[VALOR],Tabela1[Coluna1],CLIENTE2,Tabela1[REFERENTE],Tabela7[[#Headers],[DEFIS]],Tabela1[ANO REF],AnoRef)</f>
        <v>0</v>
      </c>
      <c r="K38" s="52">
        <f>SUMIFS(Tabela1[VALOR],Tabela1[Coluna1],CLIENTE2,Tabela1[REFERENTE],Tabela7[[#Headers],[RAIS]],Tabela1[ANO REF],AnoRef)</f>
        <v>0</v>
      </c>
      <c r="L38" s="59"/>
      <c r="M38" s="54">
        <f>SUMIFS(Tabela1[VALOR],Tabela1[Coluna1],#REF!,Tabela1[[REF ]],Tabela7[[#Headers],[ACERTO]],Tabela1[REFERENTE],"HONORARIO")+Tabela7[[#This Row],[ACERTO / SALDO DEVEDOR ANTERIOR]]</f>
        <v>0</v>
      </c>
      <c r="N38" s="55">
        <f>SUMIFS(Tabela1[VALOR],Tabela1[Coluna1],Tabela7[[#This Row],[CLIENTE2]],Tabela1[[REF ]],Tabela7[[#Headers],[JANEIRO]],Tabela1[REFERENTE],"HONORARIO",Tabela1[ANO REF],AnoRef)-Tabela7[[#This Row],[VALOR HONORARIO]]</f>
        <v>0</v>
      </c>
      <c r="O38" s="55">
        <f>SUMIFS(Tabela1[VALOR],Tabela1[Coluna1],CLIENTE2,Tabela1[[REF ]],Tabela7[[#Headers],[FEVEREIRO]],Tabela1[REFERENTE],"HONORARIO",Tabela1[ANO REF],AnoRef)-Tabela7[[#This Row],[VALOR HONORARIO]]</f>
        <v>0</v>
      </c>
      <c r="P38" s="55">
        <f>SUMIFS(Tabela1[VALOR],Tabela1[Coluna1],CLIENTE2,Tabela1[[REF ]],Tabela7[[#Headers],[MARÇO]],Tabela1[REFERENTE],"HONORARIO",Tabela1[ANO REF],AnoRef)-Tabela7[[#This Row],[VALOR HONORARIO]]</f>
        <v>0</v>
      </c>
      <c r="Q38" s="55">
        <f>SUMIFS(Tabela1[VALOR],Tabela1[Coluna1],CLIENTE2,Tabela1[[REF ]],Tabela7[[#Headers],[ABRIL]],Tabela1[REFERENTE],"HONORARIO",Tabela1[ANO REF],AnoRef)-Tabela7[[#This Row],[VALOR HONORARIO]]</f>
        <v>0</v>
      </c>
      <c r="R38" s="55">
        <f>SUMIFS(Tabela1[VALOR],Tabela1[Coluna1],CLIENTE2,Tabela1[[REF ]],Tabela7[[#Headers],[MAIO]],Tabela1[REFERENTE],"HONORARIO",Tabela1[ANO REF],AnoRef)-Tabela7[[#This Row],[VALOR HONORARIO]]</f>
        <v>0</v>
      </c>
      <c r="S38" s="55">
        <f>SUMIFS(Tabela1[VALOR],Tabela1[Coluna1],CLIENTE2,Tabela1[[REF ]],Tabela7[[#Headers],[JUNHO]],Tabela1[REFERENTE],"HONORARIO",Tabela1[ANO REF],AnoRef)-Tabela7[[#This Row],[VALOR HONORARIO]]</f>
        <v>0</v>
      </c>
      <c r="T38" s="55">
        <f>SUMIFS(Tabela1[VALOR],Tabela1[Coluna1],CLIENTE2,Tabela1[[REF ]],Tabela7[[#Headers],[JULHO]],Tabela1[REFERENTE],"HONORARIO",Tabela1[ANO REF],AnoRef)-Tabela7[[#This Row],[VALOR HONORARIO]]</f>
        <v>0</v>
      </c>
      <c r="U38" s="55">
        <f>SUMIFS(Tabela1[VALOR],Tabela1[Coluna1],CLIENTE2,Tabela1[[REF ]],Tabela7[[#Headers],[AGOSTO]],Tabela1[REFERENTE],"HONORARIO",Tabela1[ANO REF],AnoRef)-Tabela7[[#This Row],[VALOR HONORARIO]]</f>
        <v>0</v>
      </c>
      <c r="V38" s="55">
        <f>SUMIFS(Tabela1[VALOR],Tabela1[Coluna1],CLIENTE2,Tabela1[[REF ]],Tabela7[[#Headers],[SETEMBRO]],Tabela1[REFERENTE],"HONORARIO",Tabela1[ANO REF],AnoRef)-Tabela7[[#This Row],[VALOR HONORARIO]]</f>
        <v>0</v>
      </c>
      <c r="W38" s="55">
        <f>SUMIFS(Tabela1[VALOR],Tabela1[Coluna1],CLIENTE2,Tabela1[[REF ]],Tabela7[[#Headers],[OUTUBRO]],Tabela1[REFERENTE],"HONORARIO",Tabela1[ANO REF],AnoRef)-Tabela7[[#This Row],[VALOR HONORARIO]]</f>
        <v>0</v>
      </c>
      <c r="X38" s="55">
        <f>SUMIFS(Tabela1[VALOR],Tabela1[Coluna1],CLIENTE2,Tabela1[[REF ]],Tabela7[[#Headers],[NOVEMBRO]],Tabela1[REFERENTE],"HONORARIO",Tabela1[ANO REF],AnoRef)-Tabela7[[#This Row],[VALOR HONORARIO]]</f>
        <v>0</v>
      </c>
      <c r="Y38" s="56">
        <f>SUMIFS(Tabela1[VALOR],Tabela1[Coluna1],CLIENTE2,Tabela1[[REF ]],Tabela7[[#Headers],[DEZEMBRO]],Tabela1[REFERENTE],"HONORARIO",Tabela1[ANO REF],AnoRef)-Tabela7[[#This Row],[VALOR HONORARIO]]</f>
        <v>0</v>
      </c>
      <c r="Z38" s="57">
        <f>SUMIF(Tabela1[Coluna1],#REF!,Tabela1[VALOR])</f>
        <v>0</v>
      </c>
    </row>
    <row r="39" spans="1:26" ht="21.75" thickBot="1" x14ac:dyDescent="0.4">
      <c r="A39" s="57"/>
      <c r="C39" s="58">
        <f>F1</f>
        <v>12</v>
      </c>
      <c r="D39" s="57">
        <v>0</v>
      </c>
      <c r="E39" s="46">
        <f>SUM(Tabela7[[#This Row],[JANEIRO]:[DEZEMBRO]],(Tabela7[[#This Row],[MPD]]*Tabela7[[#This Row],[VALOR HONORARIO]]),Tabela7[[#This Row],[ACERTO]])</f>
        <v>0</v>
      </c>
      <c r="F39" s="49"/>
      <c r="G39" s="47">
        <f>SUMIFS(Tabela1[VALOR],Tabela1[Coluna1],CLIENTE2,Tabela1[REFERENTE],Tabela7[[#Headers],[ABERTURA DE EMPRESA]],Tabela1[ANO REF],AnoRef)</f>
        <v>0</v>
      </c>
      <c r="H39" s="50">
        <f>SUMIFS(Tabela1[VALOR],Tabela1[Coluna1],#REF!,Tabela1[REFERENTE],Tabela7[[#Headers],[IRPF]],Tabela1[ANO REF],AnoRef)</f>
        <v>0</v>
      </c>
      <c r="I39" s="79">
        <f>SUMIFS(Tabela1[VALOR],Tabela1[Coluna1],#REF!,Tabela1[REFERENTE],Tabela7[[#Headers],[BALANCO]],Tabela1[ANO REF],AnoRef)</f>
        <v>0</v>
      </c>
      <c r="J39" s="51">
        <f>SUMIFS(Tabela1[VALOR],Tabela1[Coluna1],CLIENTE2,Tabela1[REFERENTE],Tabela7[[#Headers],[DEFIS]],Tabela1[ANO REF],AnoRef)</f>
        <v>0</v>
      </c>
      <c r="K39" s="52">
        <f>SUMIFS(Tabela1[VALOR],Tabela1[Coluna1],CLIENTE2,Tabela1[REFERENTE],Tabela7[[#Headers],[RAIS]],Tabela1[ANO REF],AnoRef)</f>
        <v>0</v>
      </c>
      <c r="L39" s="59"/>
      <c r="M39" s="54">
        <f>SUMIFS(Tabela1[VALOR],Tabela1[Coluna1],#REF!,Tabela1[[REF ]],Tabela7[[#Headers],[ACERTO]],Tabela1[REFERENTE],"HONORARIO")+Tabela7[[#This Row],[ACERTO / SALDO DEVEDOR ANTERIOR]]</f>
        <v>0</v>
      </c>
      <c r="N39" s="55">
        <f>SUMIFS(Tabela1[VALOR],Tabela1[Coluna1],Tabela7[[#This Row],[CLIENTE2]],Tabela1[[REF ]],Tabela7[[#Headers],[JANEIRO]],Tabela1[REFERENTE],"HONORARIO",Tabela1[ANO REF],AnoRef)-Tabela7[[#This Row],[VALOR HONORARIO]]</f>
        <v>0</v>
      </c>
      <c r="O39" s="55">
        <f>SUMIFS(Tabela1[VALOR],Tabela1[Coluna1],CLIENTE2,Tabela1[[REF ]],Tabela7[[#Headers],[FEVEREIRO]],Tabela1[REFERENTE],"HONORARIO",Tabela1[ANO REF],AnoRef)-Tabela7[[#This Row],[VALOR HONORARIO]]</f>
        <v>0</v>
      </c>
      <c r="P39" s="55">
        <f>SUMIFS(Tabela1[VALOR],Tabela1[Coluna1],CLIENTE2,Tabela1[[REF ]],Tabela7[[#Headers],[MARÇO]],Tabela1[REFERENTE],"HONORARIO",Tabela1[ANO REF],AnoRef)-Tabela7[[#This Row],[VALOR HONORARIO]]</f>
        <v>0</v>
      </c>
      <c r="Q39" s="55">
        <f>SUMIFS(Tabela1[VALOR],Tabela1[Coluna1],CLIENTE2,Tabela1[[REF ]],Tabela7[[#Headers],[ABRIL]],Tabela1[REFERENTE],"HONORARIO",Tabela1[ANO REF],AnoRef)-Tabela7[[#This Row],[VALOR HONORARIO]]</f>
        <v>0</v>
      </c>
      <c r="R39" s="55">
        <f>SUMIFS(Tabela1[VALOR],Tabela1[Coluna1],CLIENTE2,Tabela1[[REF ]],Tabela7[[#Headers],[MAIO]],Tabela1[REFERENTE],"HONORARIO",Tabela1[ANO REF],AnoRef)-Tabela7[[#This Row],[VALOR HONORARIO]]</f>
        <v>0</v>
      </c>
      <c r="S39" s="55">
        <f>SUMIFS(Tabela1[VALOR],Tabela1[Coluna1],CLIENTE2,Tabela1[[REF ]],Tabela7[[#Headers],[JUNHO]],Tabela1[REFERENTE],"HONORARIO",Tabela1[ANO REF],AnoRef)-Tabela7[[#This Row],[VALOR HONORARIO]]</f>
        <v>0</v>
      </c>
      <c r="T39" s="55">
        <f>SUMIFS(Tabela1[VALOR],Tabela1[Coluna1],CLIENTE2,Tabela1[[REF ]],Tabela7[[#Headers],[JULHO]],Tabela1[REFERENTE],"HONORARIO",Tabela1[ANO REF],AnoRef)-Tabela7[[#This Row],[VALOR HONORARIO]]</f>
        <v>0</v>
      </c>
      <c r="U39" s="55">
        <f>SUMIFS(Tabela1[VALOR],Tabela1[Coluna1],CLIENTE2,Tabela1[[REF ]],Tabela7[[#Headers],[AGOSTO]],Tabela1[REFERENTE],"HONORARIO",Tabela1[ANO REF],AnoRef)-Tabela7[[#This Row],[VALOR HONORARIO]]</f>
        <v>0</v>
      </c>
      <c r="V39" s="55">
        <f>SUMIFS(Tabela1[VALOR],Tabela1[Coluna1],CLIENTE2,Tabela1[[REF ]],Tabela7[[#Headers],[SETEMBRO]],Tabela1[REFERENTE],"HONORARIO",Tabela1[ANO REF],AnoRef)-Tabela7[[#This Row],[VALOR HONORARIO]]</f>
        <v>0</v>
      </c>
      <c r="W39" s="55">
        <f>SUMIFS(Tabela1[VALOR],Tabela1[Coluna1],CLIENTE2,Tabela1[[REF ]],Tabela7[[#Headers],[OUTUBRO]],Tabela1[REFERENTE],"HONORARIO",Tabela1[ANO REF],AnoRef)-Tabela7[[#This Row],[VALOR HONORARIO]]</f>
        <v>0</v>
      </c>
      <c r="X39" s="55">
        <f>SUMIFS(Tabela1[VALOR],Tabela1[Coluna1],CLIENTE2,Tabela1[[REF ]],Tabela7[[#Headers],[NOVEMBRO]],Tabela1[REFERENTE],"HONORARIO",Tabela1[ANO REF],AnoRef)-Tabela7[[#This Row],[VALOR HONORARIO]]</f>
        <v>0</v>
      </c>
      <c r="Y39" s="56">
        <f>SUMIFS(Tabela1[VALOR],Tabela1[Coluna1],CLIENTE2,Tabela1[[REF ]],Tabela7[[#Headers],[DEZEMBRO]],Tabela1[REFERENTE],"HONORARIO",Tabela1[ANO REF],AnoRef)-Tabela7[[#This Row],[VALOR HONORARIO]]</f>
        <v>0</v>
      </c>
      <c r="Z39" s="57">
        <f>SUMIF(Tabela1[Coluna1],#REF!,Tabela1[VALOR])</f>
        <v>0</v>
      </c>
    </row>
    <row r="40" spans="1:26" ht="21.75" thickBot="1" x14ac:dyDescent="0.4">
      <c r="A40" s="57"/>
      <c r="C40" s="58">
        <f>F1</f>
        <v>12</v>
      </c>
      <c r="D40" s="57">
        <v>0</v>
      </c>
      <c r="E40" s="46">
        <f>SUM(Tabela7[[#This Row],[JANEIRO]:[DEZEMBRO]],(Tabela7[[#This Row],[MPD]]*Tabela7[[#This Row],[VALOR HONORARIO]]),Tabela7[[#This Row],[ACERTO]])</f>
        <v>0</v>
      </c>
      <c r="F40" s="49"/>
      <c r="G40" s="47">
        <f>SUMIFS(Tabela1[VALOR],Tabela1[Coluna1],CLIENTE2,Tabela1[REFERENTE],Tabela7[[#Headers],[ABERTURA DE EMPRESA]],Tabela1[ANO REF],AnoRef)</f>
        <v>0</v>
      </c>
      <c r="H40" s="50">
        <f>SUMIFS(Tabela1[VALOR],Tabela1[Coluna1],#REF!,Tabela1[REFERENTE],Tabela7[[#Headers],[IRPF]],Tabela1[ANO REF],AnoRef)</f>
        <v>0</v>
      </c>
      <c r="I40" s="79">
        <f>SUMIFS(Tabela1[VALOR],Tabela1[Coluna1],#REF!,Tabela1[REFERENTE],Tabela7[[#Headers],[BALANCO]],Tabela1[ANO REF],AnoRef)</f>
        <v>0</v>
      </c>
      <c r="J40" s="51">
        <f>SUMIFS(Tabela1[VALOR],Tabela1[Coluna1],CLIENTE2,Tabela1[REFERENTE],Tabela7[[#Headers],[DEFIS]],Tabela1[ANO REF],AnoRef)</f>
        <v>0</v>
      </c>
      <c r="K40" s="52">
        <f>SUMIFS(Tabela1[VALOR],Tabela1[Coluna1],CLIENTE2,Tabela1[REFERENTE],Tabela7[[#Headers],[RAIS]],Tabela1[ANO REF],AnoRef)</f>
        <v>0</v>
      </c>
      <c r="L40" s="59"/>
      <c r="M40" s="54">
        <f>SUMIFS(Tabela1[VALOR],Tabela1[Coluna1],#REF!,Tabela1[[REF ]],Tabela7[[#Headers],[ACERTO]],Tabela1[REFERENTE],"HONORARIO")+Tabela7[[#This Row],[ACERTO / SALDO DEVEDOR ANTERIOR]]</f>
        <v>0</v>
      </c>
      <c r="N40" s="55">
        <f>SUMIFS(Tabela1[VALOR],Tabela1[Coluna1],Tabela7[[#This Row],[CLIENTE2]],Tabela1[[REF ]],Tabela7[[#Headers],[JANEIRO]],Tabela1[REFERENTE],"HONORARIO",Tabela1[ANO REF],AnoRef)-Tabela7[[#This Row],[VALOR HONORARIO]]</f>
        <v>0</v>
      </c>
      <c r="O40" s="55">
        <f>SUMIFS(Tabela1[VALOR],Tabela1[Coluna1],CLIENTE2,Tabela1[[REF ]],Tabela7[[#Headers],[FEVEREIRO]],Tabela1[REFERENTE],"HONORARIO",Tabela1[ANO REF],AnoRef)-Tabela7[[#This Row],[VALOR HONORARIO]]</f>
        <v>0</v>
      </c>
      <c r="P40" s="55">
        <f>SUMIFS(Tabela1[VALOR],Tabela1[Coluna1],CLIENTE2,Tabela1[[REF ]],Tabela7[[#Headers],[MARÇO]],Tabela1[REFERENTE],"HONORARIO",Tabela1[ANO REF],AnoRef)-Tabela7[[#This Row],[VALOR HONORARIO]]</f>
        <v>0</v>
      </c>
      <c r="Q40" s="55">
        <f>SUMIFS(Tabela1[VALOR],Tabela1[Coluna1],CLIENTE2,Tabela1[[REF ]],Tabela7[[#Headers],[ABRIL]],Tabela1[REFERENTE],"HONORARIO",Tabela1[ANO REF],AnoRef)-Tabela7[[#This Row],[VALOR HONORARIO]]</f>
        <v>0</v>
      </c>
      <c r="R40" s="55">
        <f>SUMIFS(Tabela1[VALOR],Tabela1[Coluna1],CLIENTE2,Tabela1[[REF ]],Tabela7[[#Headers],[MAIO]],Tabela1[REFERENTE],"HONORARIO",Tabela1[ANO REF],AnoRef)-Tabela7[[#This Row],[VALOR HONORARIO]]</f>
        <v>0</v>
      </c>
      <c r="S40" s="55">
        <f>SUMIFS(Tabela1[VALOR],Tabela1[Coluna1],CLIENTE2,Tabela1[[REF ]],Tabela7[[#Headers],[JUNHO]],Tabela1[REFERENTE],"HONORARIO",Tabela1[ANO REF],AnoRef)-Tabela7[[#This Row],[VALOR HONORARIO]]</f>
        <v>0</v>
      </c>
      <c r="T40" s="55">
        <f>SUMIFS(Tabela1[VALOR],Tabela1[Coluna1],CLIENTE2,Tabela1[[REF ]],Tabela7[[#Headers],[JULHO]],Tabela1[REFERENTE],"HONORARIO",Tabela1[ANO REF],AnoRef)-Tabela7[[#This Row],[VALOR HONORARIO]]</f>
        <v>0</v>
      </c>
      <c r="U40" s="55">
        <f>SUMIFS(Tabela1[VALOR],Tabela1[Coluna1],CLIENTE2,Tabela1[[REF ]],Tabela7[[#Headers],[AGOSTO]],Tabela1[REFERENTE],"HONORARIO",Tabela1[ANO REF],AnoRef)-Tabela7[[#This Row],[VALOR HONORARIO]]</f>
        <v>0</v>
      </c>
      <c r="V40" s="55">
        <f>SUMIFS(Tabela1[VALOR],Tabela1[Coluna1],CLIENTE2,Tabela1[[REF ]],Tabela7[[#Headers],[SETEMBRO]],Tabela1[REFERENTE],"HONORARIO",Tabela1[ANO REF],AnoRef)-Tabela7[[#This Row],[VALOR HONORARIO]]</f>
        <v>0</v>
      </c>
      <c r="W40" s="55">
        <f>SUMIFS(Tabela1[VALOR],Tabela1[Coluna1],CLIENTE2,Tabela1[[REF ]],Tabela7[[#Headers],[OUTUBRO]],Tabela1[REFERENTE],"HONORARIO",Tabela1[ANO REF],AnoRef)-Tabela7[[#This Row],[VALOR HONORARIO]]</f>
        <v>0</v>
      </c>
      <c r="X40" s="55">
        <f>SUMIFS(Tabela1[VALOR],Tabela1[Coluna1],CLIENTE2,Tabela1[[REF ]],Tabela7[[#Headers],[NOVEMBRO]],Tabela1[REFERENTE],"HONORARIO",Tabela1[ANO REF],AnoRef)-Tabela7[[#This Row],[VALOR HONORARIO]]</f>
        <v>0</v>
      </c>
      <c r="Y40" s="56">
        <f>SUMIFS(Tabela1[VALOR],Tabela1[Coluna1],CLIENTE2,Tabela1[[REF ]],Tabela7[[#Headers],[DEZEMBRO]],Tabela1[REFERENTE],"HONORARIO",Tabela1[ANO REF],AnoRef)-Tabela7[[#This Row],[VALOR HONORARIO]]</f>
        <v>0</v>
      </c>
      <c r="Z40" s="57">
        <f>SUMIF(Tabela1[Coluna1],#REF!,Tabela1[VALOR])</f>
        <v>0</v>
      </c>
    </row>
    <row r="41" spans="1:26" ht="21.75" thickBot="1" x14ac:dyDescent="0.4">
      <c r="A41" s="57"/>
      <c r="C41" s="58">
        <f>F1</f>
        <v>12</v>
      </c>
      <c r="D41" s="57">
        <v>0</v>
      </c>
      <c r="E41" s="46">
        <f>SUM(Tabela7[[#This Row],[JANEIRO]:[DEZEMBRO]],(Tabela7[[#This Row],[MPD]]*Tabela7[[#This Row],[VALOR HONORARIO]]),Tabela7[[#This Row],[ACERTO]])</f>
        <v>0</v>
      </c>
      <c r="F41" s="49"/>
      <c r="G41" s="47">
        <f>SUMIFS(Tabela1[VALOR],Tabela1[Coluna1],CLIENTE2,Tabela1[REFERENTE],Tabela7[[#Headers],[ABERTURA DE EMPRESA]],Tabela1[ANO REF],AnoRef)</f>
        <v>0</v>
      </c>
      <c r="H41" s="50">
        <f>SUMIFS(Tabela1[VALOR],Tabela1[Coluna1],#REF!,Tabela1[REFERENTE],Tabela7[[#Headers],[IRPF]],Tabela1[ANO REF],AnoRef)</f>
        <v>0</v>
      </c>
      <c r="I41" s="79">
        <f>SUMIFS(Tabela1[VALOR],Tabela1[Coluna1],#REF!,Tabela1[REFERENTE],Tabela7[[#Headers],[BALANCO]],Tabela1[ANO REF],AnoRef)</f>
        <v>0</v>
      </c>
      <c r="J41" s="51">
        <f>SUMIFS(Tabela1[VALOR],Tabela1[Coluna1],CLIENTE2,Tabela1[REFERENTE],Tabela7[[#Headers],[DEFIS]],Tabela1[ANO REF],AnoRef)</f>
        <v>0</v>
      </c>
      <c r="K41" s="52">
        <f>SUMIFS(Tabela1[VALOR],Tabela1[Coluna1],CLIENTE2,Tabela1[REFERENTE],Tabela7[[#Headers],[RAIS]],Tabela1[ANO REF],AnoRef)</f>
        <v>0</v>
      </c>
      <c r="L41" s="59"/>
      <c r="M41" s="54">
        <f>SUMIFS(Tabela1[VALOR],Tabela1[Coluna1],#REF!,Tabela1[[REF ]],Tabela7[[#Headers],[ACERTO]],Tabela1[REFERENTE],"HONORARIO")+Tabela7[[#This Row],[ACERTO / SALDO DEVEDOR ANTERIOR]]</f>
        <v>0</v>
      </c>
      <c r="N41" s="55">
        <f>SUMIFS(Tabela1[VALOR],Tabela1[Coluna1],Tabela7[[#This Row],[CLIENTE2]],Tabela1[[REF ]],Tabela7[[#Headers],[JANEIRO]],Tabela1[REFERENTE],"HONORARIO",Tabela1[ANO REF],AnoRef)-Tabela7[[#This Row],[VALOR HONORARIO]]</f>
        <v>0</v>
      </c>
      <c r="O41" s="55">
        <f>SUMIFS(Tabela1[VALOR],Tabela1[Coluna1],CLIENTE2,Tabela1[[REF ]],Tabela7[[#Headers],[FEVEREIRO]],Tabela1[REFERENTE],"HONORARIO",Tabela1[ANO REF],AnoRef)-Tabela7[[#This Row],[VALOR HONORARIO]]</f>
        <v>0</v>
      </c>
      <c r="P41" s="55">
        <f>SUMIFS(Tabela1[VALOR],Tabela1[Coluna1],CLIENTE2,Tabela1[[REF ]],Tabela7[[#Headers],[MARÇO]],Tabela1[REFERENTE],"HONORARIO",Tabela1[ANO REF],AnoRef)-Tabela7[[#This Row],[VALOR HONORARIO]]</f>
        <v>0</v>
      </c>
      <c r="Q41" s="55">
        <f>SUMIFS(Tabela1[VALOR],Tabela1[Coluna1],CLIENTE2,Tabela1[[REF ]],Tabela7[[#Headers],[ABRIL]],Tabela1[REFERENTE],"HONORARIO",Tabela1[ANO REF],AnoRef)-Tabela7[[#This Row],[VALOR HONORARIO]]</f>
        <v>0</v>
      </c>
      <c r="R41" s="55">
        <f>SUMIFS(Tabela1[VALOR],Tabela1[Coluna1],CLIENTE2,Tabela1[[REF ]],Tabela7[[#Headers],[MAIO]],Tabela1[REFERENTE],"HONORARIO",Tabela1[ANO REF],AnoRef)-Tabela7[[#This Row],[VALOR HONORARIO]]</f>
        <v>0</v>
      </c>
      <c r="S41" s="55">
        <f>SUMIFS(Tabela1[VALOR],Tabela1[Coluna1],CLIENTE2,Tabela1[[REF ]],Tabela7[[#Headers],[JUNHO]],Tabela1[REFERENTE],"HONORARIO",Tabela1[ANO REF],AnoRef)-Tabela7[[#This Row],[VALOR HONORARIO]]</f>
        <v>0</v>
      </c>
      <c r="T41" s="55">
        <f>SUMIFS(Tabela1[VALOR],Tabela1[Coluna1],CLIENTE2,Tabela1[[REF ]],Tabela7[[#Headers],[JULHO]],Tabela1[REFERENTE],"HONORARIO",Tabela1[ANO REF],AnoRef)-Tabela7[[#This Row],[VALOR HONORARIO]]</f>
        <v>0</v>
      </c>
      <c r="U41" s="55">
        <f>SUMIFS(Tabela1[VALOR],Tabela1[Coluna1],CLIENTE2,Tabela1[[REF ]],Tabela7[[#Headers],[AGOSTO]],Tabela1[REFERENTE],"HONORARIO",Tabela1[ANO REF],AnoRef)-Tabela7[[#This Row],[VALOR HONORARIO]]</f>
        <v>0</v>
      </c>
      <c r="V41" s="55">
        <f>SUMIFS(Tabela1[VALOR],Tabela1[Coluna1],CLIENTE2,Tabela1[[REF ]],Tabela7[[#Headers],[SETEMBRO]],Tabela1[REFERENTE],"HONORARIO",Tabela1[ANO REF],AnoRef)-Tabela7[[#This Row],[VALOR HONORARIO]]</f>
        <v>0</v>
      </c>
      <c r="W41" s="55">
        <f>SUMIFS(Tabela1[VALOR],Tabela1[Coluna1],CLIENTE2,Tabela1[[REF ]],Tabela7[[#Headers],[OUTUBRO]],Tabela1[REFERENTE],"HONORARIO",Tabela1[ANO REF],AnoRef)-Tabela7[[#This Row],[VALOR HONORARIO]]</f>
        <v>0</v>
      </c>
      <c r="X41" s="55">
        <f>SUMIFS(Tabela1[VALOR],Tabela1[Coluna1],CLIENTE2,Tabela1[[REF ]],Tabela7[[#Headers],[NOVEMBRO]],Tabela1[REFERENTE],"HONORARIO",Tabela1[ANO REF],AnoRef)-Tabela7[[#This Row],[VALOR HONORARIO]]</f>
        <v>0</v>
      </c>
      <c r="Y41" s="56">
        <f>SUMIFS(Tabela1[VALOR],Tabela1[Coluna1],CLIENTE2,Tabela1[[REF ]],Tabela7[[#Headers],[DEZEMBRO]],Tabela1[REFERENTE],"HONORARIO",Tabela1[ANO REF],AnoRef)-Tabela7[[#This Row],[VALOR HONORARIO]]</f>
        <v>0</v>
      </c>
      <c r="Z41" s="57">
        <f>SUMIF(Tabela1[Coluna1],#REF!,Tabela1[VALOR])</f>
        <v>0</v>
      </c>
    </row>
    <row r="42" spans="1:26" ht="21.75" thickBot="1" x14ac:dyDescent="0.4">
      <c r="A42" s="57"/>
      <c r="C42" s="58">
        <f>F1</f>
        <v>12</v>
      </c>
      <c r="D42" s="57">
        <v>0</v>
      </c>
      <c r="E42" s="46">
        <f>SUM(Tabela7[[#This Row],[JANEIRO]:[DEZEMBRO]],(Tabela7[[#This Row],[MPD]]*Tabela7[[#This Row],[VALOR HONORARIO]]),Tabela7[[#This Row],[ACERTO]])</f>
        <v>0</v>
      </c>
      <c r="F42" s="49"/>
      <c r="G42" s="47">
        <f>SUMIFS(Tabela1[VALOR],Tabela1[Coluna1],CLIENTE2,Tabela1[REFERENTE],Tabela7[[#Headers],[ABERTURA DE EMPRESA]],Tabela1[ANO REF],AnoRef)</f>
        <v>0</v>
      </c>
      <c r="H42" s="50">
        <f>SUMIFS(Tabela1[VALOR],Tabela1[Coluna1],#REF!,Tabela1[REFERENTE],Tabela7[[#Headers],[IRPF]],Tabela1[ANO REF],AnoRef)</f>
        <v>0</v>
      </c>
      <c r="I42" s="79">
        <f>SUMIFS(Tabela1[VALOR],Tabela1[Coluna1],#REF!,Tabela1[REFERENTE],Tabela7[[#Headers],[BALANCO]],Tabela1[ANO REF],AnoRef)</f>
        <v>0</v>
      </c>
      <c r="J42" s="51">
        <f>SUMIFS(Tabela1[VALOR],Tabela1[Coluna1],CLIENTE2,Tabela1[REFERENTE],Tabela7[[#Headers],[DEFIS]],Tabela1[ANO REF],AnoRef)</f>
        <v>0</v>
      </c>
      <c r="K42" s="52">
        <f>SUMIFS(Tabela1[VALOR],Tabela1[Coluna1],CLIENTE2,Tabela1[REFERENTE],Tabela7[[#Headers],[RAIS]],Tabela1[ANO REF],AnoRef)</f>
        <v>0</v>
      </c>
      <c r="L42" s="59"/>
      <c r="M42" s="54">
        <f>SUMIFS(Tabela1[VALOR],Tabela1[Coluna1],#REF!,Tabela1[[REF ]],Tabela7[[#Headers],[ACERTO]],Tabela1[REFERENTE],"HONORARIO")+Tabela7[[#This Row],[ACERTO / SALDO DEVEDOR ANTERIOR]]</f>
        <v>0</v>
      </c>
      <c r="N42" s="55">
        <f>SUMIFS(Tabela1[VALOR],Tabela1[Coluna1],Tabela7[[#This Row],[CLIENTE2]],Tabela1[[REF ]],Tabela7[[#Headers],[JANEIRO]],Tabela1[REFERENTE],"HONORARIO",Tabela1[ANO REF],AnoRef)-Tabela7[[#This Row],[VALOR HONORARIO]]</f>
        <v>0</v>
      </c>
      <c r="O42" s="55">
        <f>SUMIFS(Tabela1[VALOR],Tabela1[Coluna1],CLIENTE2,Tabela1[[REF ]],Tabela7[[#Headers],[FEVEREIRO]],Tabela1[REFERENTE],"HONORARIO",Tabela1[ANO REF],AnoRef)-Tabela7[[#This Row],[VALOR HONORARIO]]</f>
        <v>0</v>
      </c>
      <c r="P42" s="55">
        <f>SUMIFS(Tabela1[VALOR],Tabela1[Coluna1],CLIENTE2,Tabela1[[REF ]],Tabela7[[#Headers],[MARÇO]],Tabela1[REFERENTE],"HONORARIO",Tabela1[ANO REF],AnoRef)-Tabela7[[#This Row],[VALOR HONORARIO]]</f>
        <v>0</v>
      </c>
      <c r="Q42" s="55">
        <f>SUMIFS(Tabela1[VALOR],Tabela1[Coluna1],CLIENTE2,Tabela1[[REF ]],Tabela7[[#Headers],[ABRIL]],Tabela1[REFERENTE],"HONORARIO",Tabela1[ANO REF],AnoRef)-Tabela7[[#This Row],[VALOR HONORARIO]]</f>
        <v>0</v>
      </c>
      <c r="R42" s="55">
        <f>SUMIFS(Tabela1[VALOR],Tabela1[Coluna1],CLIENTE2,Tabela1[[REF ]],Tabela7[[#Headers],[MAIO]],Tabela1[REFERENTE],"HONORARIO",Tabela1[ANO REF],AnoRef)-Tabela7[[#This Row],[VALOR HONORARIO]]</f>
        <v>0</v>
      </c>
      <c r="S42" s="55">
        <f>SUMIFS(Tabela1[VALOR],Tabela1[Coluna1],CLIENTE2,Tabela1[[REF ]],Tabela7[[#Headers],[JUNHO]],Tabela1[REFERENTE],"HONORARIO",Tabela1[ANO REF],AnoRef)-Tabela7[[#This Row],[VALOR HONORARIO]]</f>
        <v>0</v>
      </c>
      <c r="T42" s="55">
        <f>SUMIFS(Tabela1[VALOR],Tabela1[Coluna1],CLIENTE2,Tabela1[[REF ]],Tabela7[[#Headers],[JULHO]],Tabela1[REFERENTE],"HONORARIO",Tabela1[ANO REF],AnoRef)-Tabela7[[#This Row],[VALOR HONORARIO]]</f>
        <v>0</v>
      </c>
      <c r="U42" s="55">
        <f>SUMIFS(Tabela1[VALOR],Tabela1[Coluna1],CLIENTE2,Tabela1[[REF ]],Tabela7[[#Headers],[AGOSTO]],Tabela1[REFERENTE],"HONORARIO",Tabela1[ANO REF],AnoRef)-Tabela7[[#This Row],[VALOR HONORARIO]]</f>
        <v>0</v>
      </c>
      <c r="V42" s="55">
        <f>SUMIFS(Tabela1[VALOR],Tabela1[Coluna1],CLIENTE2,Tabela1[[REF ]],Tabela7[[#Headers],[SETEMBRO]],Tabela1[REFERENTE],"HONORARIO",Tabela1[ANO REF],AnoRef)-Tabela7[[#This Row],[VALOR HONORARIO]]</f>
        <v>0</v>
      </c>
      <c r="W42" s="55">
        <f>SUMIFS(Tabela1[VALOR],Tabela1[Coluna1],CLIENTE2,Tabela1[[REF ]],Tabela7[[#Headers],[OUTUBRO]],Tabela1[REFERENTE],"HONORARIO",Tabela1[ANO REF],AnoRef)-Tabela7[[#This Row],[VALOR HONORARIO]]</f>
        <v>0</v>
      </c>
      <c r="X42" s="55">
        <f>SUMIFS(Tabela1[VALOR],Tabela1[Coluna1],CLIENTE2,Tabela1[[REF ]],Tabela7[[#Headers],[NOVEMBRO]],Tabela1[REFERENTE],"HONORARIO",Tabela1[ANO REF],AnoRef)-Tabela7[[#This Row],[VALOR HONORARIO]]</f>
        <v>0</v>
      </c>
      <c r="Y42" s="56">
        <f>SUMIFS(Tabela1[VALOR],Tabela1[Coluna1],CLIENTE2,Tabela1[[REF ]],Tabela7[[#Headers],[DEZEMBRO]],Tabela1[REFERENTE],"HONORARIO",Tabela1[ANO REF],AnoRef)-Tabela7[[#This Row],[VALOR HONORARIO]]</f>
        <v>0</v>
      </c>
      <c r="Z42" s="57">
        <f>SUMIF(Tabela1[Coluna1],#REF!,Tabela1[VALOR])</f>
        <v>0</v>
      </c>
    </row>
    <row r="43" spans="1:26" ht="21.75" thickBot="1" x14ac:dyDescent="0.4">
      <c r="A43" s="57"/>
      <c r="C43" s="58">
        <f>F1</f>
        <v>12</v>
      </c>
      <c r="D43" s="57">
        <v>0</v>
      </c>
      <c r="E43" s="46">
        <f>SUM(Tabela7[[#This Row],[JANEIRO]:[DEZEMBRO]],(Tabela7[[#This Row],[MPD]]*Tabela7[[#This Row],[VALOR HONORARIO]]),Tabela7[[#This Row],[ACERTO]])</f>
        <v>0</v>
      </c>
      <c r="F43" s="49"/>
      <c r="G43" s="47">
        <f>SUMIFS(Tabela1[VALOR],Tabela1[Coluna1],CLIENTE2,Tabela1[REFERENTE],Tabela7[[#Headers],[ABERTURA DE EMPRESA]],Tabela1[ANO REF],AnoRef)</f>
        <v>0</v>
      </c>
      <c r="H43" s="50">
        <f>SUMIFS(Tabela1[VALOR],Tabela1[Coluna1],#REF!,Tabela1[REFERENTE],Tabela7[[#Headers],[IRPF]],Tabela1[ANO REF],AnoRef)</f>
        <v>0</v>
      </c>
      <c r="I43" s="79">
        <f>SUMIFS(Tabela1[VALOR],Tabela1[Coluna1],#REF!,Tabela1[REFERENTE],Tabela7[[#Headers],[BALANCO]],Tabela1[ANO REF],AnoRef)</f>
        <v>0</v>
      </c>
      <c r="J43" s="51">
        <f>SUMIFS(Tabela1[VALOR],Tabela1[Coluna1],CLIENTE2,Tabela1[REFERENTE],Tabela7[[#Headers],[DEFIS]],Tabela1[ANO REF],AnoRef)</f>
        <v>0</v>
      </c>
      <c r="K43" s="52">
        <f>SUMIFS(Tabela1[VALOR],Tabela1[Coluna1],CLIENTE2,Tabela1[REFERENTE],Tabela7[[#Headers],[RAIS]],Tabela1[ANO REF],AnoRef)</f>
        <v>0</v>
      </c>
      <c r="L43" s="59"/>
      <c r="M43" s="54">
        <f>SUMIFS(Tabela1[VALOR],Tabela1[Coluna1],#REF!,Tabela1[[REF ]],Tabela7[[#Headers],[ACERTO]],Tabela1[REFERENTE],"HONORARIO")+Tabela7[[#This Row],[ACERTO / SALDO DEVEDOR ANTERIOR]]</f>
        <v>0</v>
      </c>
      <c r="N43" s="55">
        <f>SUMIFS(Tabela1[VALOR],Tabela1[Coluna1],Tabela7[[#This Row],[CLIENTE2]],Tabela1[[REF ]],Tabela7[[#Headers],[JANEIRO]],Tabela1[REFERENTE],"HONORARIO",Tabela1[ANO REF],AnoRef)-Tabela7[[#This Row],[VALOR HONORARIO]]</f>
        <v>0</v>
      </c>
      <c r="O43" s="55">
        <f>SUMIFS(Tabela1[VALOR],Tabela1[Coluna1],CLIENTE2,Tabela1[[REF ]],Tabela7[[#Headers],[FEVEREIRO]],Tabela1[REFERENTE],"HONORARIO",Tabela1[ANO REF],AnoRef)-Tabela7[[#This Row],[VALOR HONORARIO]]</f>
        <v>0</v>
      </c>
      <c r="P43" s="55">
        <f>SUMIFS(Tabela1[VALOR],Tabela1[Coluna1],CLIENTE2,Tabela1[[REF ]],Tabela7[[#Headers],[MARÇO]],Tabela1[REFERENTE],"HONORARIO",Tabela1[ANO REF],AnoRef)-Tabela7[[#This Row],[VALOR HONORARIO]]</f>
        <v>0</v>
      </c>
      <c r="Q43" s="55">
        <f>SUMIFS(Tabela1[VALOR],Tabela1[Coluna1],CLIENTE2,Tabela1[[REF ]],Tabela7[[#Headers],[ABRIL]],Tabela1[REFERENTE],"HONORARIO",Tabela1[ANO REF],AnoRef)-Tabela7[[#This Row],[VALOR HONORARIO]]</f>
        <v>0</v>
      </c>
      <c r="R43" s="55">
        <f>SUMIFS(Tabela1[VALOR],Tabela1[Coluna1],CLIENTE2,Tabela1[[REF ]],Tabela7[[#Headers],[MAIO]],Tabela1[REFERENTE],"HONORARIO",Tabela1[ANO REF],AnoRef)-Tabela7[[#This Row],[VALOR HONORARIO]]</f>
        <v>0</v>
      </c>
      <c r="S43" s="55">
        <f>SUMIFS(Tabela1[VALOR],Tabela1[Coluna1],CLIENTE2,Tabela1[[REF ]],Tabela7[[#Headers],[JUNHO]],Tabela1[REFERENTE],"HONORARIO",Tabela1[ANO REF],AnoRef)-Tabela7[[#This Row],[VALOR HONORARIO]]</f>
        <v>0</v>
      </c>
      <c r="T43" s="55">
        <f>SUMIFS(Tabela1[VALOR],Tabela1[Coluna1],CLIENTE2,Tabela1[[REF ]],Tabela7[[#Headers],[JULHO]],Tabela1[REFERENTE],"HONORARIO",Tabela1[ANO REF],AnoRef)-Tabela7[[#This Row],[VALOR HONORARIO]]</f>
        <v>0</v>
      </c>
      <c r="U43" s="55">
        <f>SUMIFS(Tabela1[VALOR],Tabela1[Coluna1],CLIENTE2,Tabela1[[REF ]],Tabela7[[#Headers],[AGOSTO]],Tabela1[REFERENTE],"HONORARIO",Tabela1[ANO REF],AnoRef)-Tabela7[[#This Row],[VALOR HONORARIO]]</f>
        <v>0</v>
      </c>
      <c r="V43" s="55">
        <f>SUMIFS(Tabela1[VALOR],Tabela1[Coluna1],CLIENTE2,Tabela1[[REF ]],Tabela7[[#Headers],[SETEMBRO]],Tabela1[REFERENTE],"HONORARIO",Tabela1[ANO REF],AnoRef)-Tabela7[[#This Row],[VALOR HONORARIO]]</f>
        <v>0</v>
      </c>
      <c r="W43" s="55">
        <f>SUMIFS(Tabela1[VALOR],Tabela1[Coluna1],CLIENTE2,Tabela1[[REF ]],Tabela7[[#Headers],[OUTUBRO]],Tabela1[REFERENTE],"HONORARIO",Tabela1[ANO REF],AnoRef)-Tabela7[[#This Row],[VALOR HONORARIO]]</f>
        <v>0</v>
      </c>
      <c r="X43" s="55">
        <f>SUMIFS(Tabela1[VALOR],Tabela1[Coluna1],CLIENTE2,Tabela1[[REF ]],Tabela7[[#Headers],[NOVEMBRO]],Tabela1[REFERENTE],"HONORARIO",Tabela1[ANO REF],AnoRef)-Tabela7[[#This Row],[VALOR HONORARIO]]</f>
        <v>0</v>
      </c>
      <c r="Y43" s="56">
        <f>SUMIFS(Tabela1[VALOR],Tabela1[Coluna1],CLIENTE2,Tabela1[[REF ]],Tabela7[[#Headers],[DEZEMBRO]],Tabela1[REFERENTE],"HONORARIO",Tabela1[ANO REF],AnoRef)-Tabela7[[#This Row],[VALOR HONORARIO]]</f>
        <v>0</v>
      </c>
      <c r="Z43" s="57">
        <f>SUMIF(Tabela1[Coluna1],#REF!,Tabela1[VALOR])</f>
        <v>0</v>
      </c>
    </row>
    <row r="44" spans="1:26" ht="21.75" thickBot="1" x14ac:dyDescent="0.4">
      <c r="A44" s="57"/>
      <c r="C44" s="58">
        <f>F1</f>
        <v>12</v>
      </c>
      <c r="D44" s="57">
        <v>0</v>
      </c>
      <c r="E44" s="46">
        <f>SUM(Tabela7[[#This Row],[JANEIRO]:[DEZEMBRO]],(Tabela7[[#This Row],[MPD]]*Tabela7[[#This Row],[VALOR HONORARIO]]),Tabela7[[#This Row],[ACERTO]])</f>
        <v>0</v>
      </c>
      <c r="F44" s="49"/>
      <c r="G44" s="47">
        <f>SUMIFS(Tabela1[VALOR],Tabela1[Coluna1],CLIENTE2,Tabela1[REFERENTE],Tabela7[[#Headers],[ABERTURA DE EMPRESA]],Tabela1[ANO REF],AnoRef)</f>
        <v>0</v>
      </c>
      <c r="H44" s="50">
        <f>SUMIFS(Tabela1[VALOR],Tabela1[Coluna1],#REF!,Tabela1[REFERENTE],Tabela7[[#Headers],[IRPF]],Tabela1[ANO REF],AnoRef)</f>
        <v>0</v>
      </c>
      <c r="I44" s="79">
        <f>SUMIFS(Tabela1[VALOR],Tabela1[Coluna1],#REF!,Tabela1[REFERENTE],Tabela7[[#Headers],[BALANCO]],Tabela1[ANO REF],AnoRef)</f>
        <v>0</v>
      </c>
      <c r="J44" s="51">
        <f>SUMIFS(Tabela1[VALOR],Tabela1[Coluna1],CLIENTE2,Tabela1[REFERENTE],Tabela7[[#Headers],[DEFIS]],Tabela1[ANO REF],AnoRef)</f>
        <v>0</v>
      </c>
      <c r="K44" s="52">
        <f>SUMIFS(Tabela1[VALOR],Tabela1[Coluna1],CLIENTE2,Tabela1[REFERENTE],Tabela7[[#Headers],[RAIS]],Tabela1[ANO REF],AnoRef)</f>
        <v>0</v>
      </c>
      <c r="L44" s="59"/>
      <c r="M44" s="54">
        <f>SUMIFS(Tabela1[VALOR],Tabela1[Coluna1],#REF!,Tabela1[[REF ]],Tabela7[[#Headers],[ACERTO]],Tabela1[REFERENTE],"HONORARIO")+Tabela7[[#This Row],[ACERTO / SALDO DEVEDOR ANTERIOR]]</f>
        <v>0</v>
      </c>
      <c r="N44" s="55">
        <f>SUMIFS(Tabela1[VALOR],Tabela1[Coluna1],Tabela7[[#This Row],[CLIENTE2]],Tabela1[[REF ]],Tabela7[[#Headers],[JANEIRO]],Tabela1[REFERENTE],"HONORARIO",Tabela1[ANO REF],AnoRef)-Tabela7[[#This Row],[VALOR HONORARIO]]</f>
        <v>0</v>
      </c>
      <c r="O44" s="55">
        <f>SUMIFS(Tabela1[VALOR],Tabela1[Coluna1],CLIENTE2,Tabela1[[REF ]],Tabela7[[#Headers],[FEVEREIRO]],Tabela1[REFERENTE],"HONORARIO",Tabela1[ANO REF],AnoRef)-Tabela7[[#This Row],[VALOR HONORARIO]]</f>
        <v>0</v>
      </c>
      <c r="P44" s="55">
        <f>SUMIFS(Tabela1[VALOR],Tabela1[Coluna1],CLIENTE2,Tabela1[[REF ]],Tabela7[[#Headers],[MARÇO]],Tabela1[REFERENTE],"HONORARIO",Tabela1[ANO REF],AnoRef)-Tabela7[[#This Row],[VALOR HONORARIO]]</f>
        <v>0</v>
      </c>
      <c r="Q44" s="55">
        <f>SUMIFS(Tabela1[VALOR],Tabela1[Coluna1],CLIENTE2,Tabela1[[REF ]],Tabela7[[#Headers],[ABRIL]],Tabela1[REFERENTE],"HONORARIO",Tabela1[ANO REF],AnoRef)-Tabela7[[#This Row],[VALOR HONORARIO]]</f>
        <v>0</v>
      </c>
      <c r="R44" s="55">
        <f>SUMIFS(Tabela1[VALOR],Tabela1[Coluna1],CLIENTE2,Tabela1[[REF ]],Tabela7[[#Headers],[MAIO]],Tabela1[REFERENTE],"HONORARIO",Tabela1[ANO REF],AnoRef)-Tabela7[[#This Row],[VALOR HONORARIO]]</f>
        <v>0</v>
      </c>
      <c r="S44" s="55">
        <f>SUMIFS(Tabela1[VALOR],Tabela1[Coluna1],CLIENTE2,Tabela1[[REF ]],Tabela7[[#Headers],[JUNHO]],Tabela1[REFERENTE],"HONORARIO",Tabela1[ANO REF],AnoRef)-Tabela7[[#This Row],[VALOR HONORARIO]]</f>
        <v>0</v>
      </c>
      <c r="T44" s="55">
        <f>SUMIFS(Tabela1[VALOR],Tabela1[Coluna1],CLIENTE2,Tabela1[[REF ]],Tabela7[[#Headers],[JULHO]],Tabela1[REFERENTE],"HONORARIO",Tabela1[ANO REF],AnoRef)-Tabela7[[#This Row],[VALOR HONORARIO]]</f>
        <v>0</v>
      </c>
      <c r="U44" s="55">
        <f>SUMIFS(Tabela1[VALOR],Tabela1[Coluna1],CLIENTE2,Tabela1[[REF ]],Tabela7[[#Headers],[AGOSTO]],Tabela1[REFERENTE],"HONORARIO",Tabela1[ANO REF],AnoRef)-Tabela7[[#This Row],[VALOR HONORARIO]]</f>
        <v>0</v>
      </c>
      <c r="V44" s="55">
        <f>SUMIFS(Tabela1[VALOR],Tabela1[Coluna1],CLIENTE2,Tabela1[[REF ]],Tabela7[[#Headers],[SETEMBRO]],Tabela1[REFERENTE],"HONORARIO",Tabela1[ANO REF],AnoRef)-Tabela7[[#This Row],[VALOR HONORARIO]]</f>
        <v>0</v>
      </c>
      <c r="W44" s="55">
        <f>SUMIFS(Tabela1[VALOR],Tabela1[Coluna1],CLIENTE2,Tabela1[[REF ]],Tabela7[[#Headers],[OUTUBRO]],Tabela1[REFERENTE],"HONORARIO",Tabela1[ANO REF],AnoRef)-Tabela7[[#This Row],[VALOR HONORARIO]]</f>
        <v>0</v>
      </c>
      <c r="X44" s="55">
        <f>SUMIFS(Tabela1[VALOR],Tabela1[Coluna1],CLIENTE2,Tabela1[[REF ]],Tabela7[[#Headers],[NOVEMBRO]],Tabela1[REFERENTE],"HONORARIO",Tabela1[ANO REF],AnoRef)-Tabela7[[#This Row],[VALOR HONORARIO]]</f>
        <v>0</v>
      </c>
      <c r="Y44" s="56">
        <f>SUMIFS(Tabela1[VALOR],Tabela1[Coluna1],CLIENTE2,Tabela1[[REF ]],Tabela7[[#Headers],[DEZEMBRO]],Tabela1[REFERENTE],"HONORARIO",Tabela1[ANO REF],AnoRef)-Tabela7[[#This Row],[VALOR HONORARIO]]</f>
        <v>0</v>
      </c>
      <c r="Z44" s="57">
        <f>SUMIF(Tabela1[Coluna1],#REF!,Tabela1[VALOR])</f>
        <v>0</v>
      </c>
    </row>
    <row r="45" spans="1:26" ht="21.75" thickBot="1" x14ac:dyDescent="0.4">
      <c r="A45" s="57"/>
      <c r="C45" s="58">
        <f>F1</f>
        <v>12</v>
      </c>
      <c r="D45" s="57">
        <v>0</v>
      </c>
      <c r="E45" s="46">
        <f>SUM(Tabela7[[#This Row],[JANEIRO]:[DEZEMBRO]],(Tabela7[[#This Row],[MPD]]*Tabela7[[#This Row],[VALOR HONORARIO]]),Tabela7[[#This Row],[ACERTO]])</f>
        <v>0</v>
      </c>
      <c r="F45" s="49"/>
      <c r="G45" s="47">
        <f>SUMIFS(Tabela1[VALOR],Tabela1[Coluna1],CLIENTE2,Tabela1[REFERENTE],Tabela7[[#Headers],[ABERTURA DE EMPRESA]],Tabela1[ANO REF],AnoRef)</f>
        <v>0</v>
      </c>
      <c r="H45" s="50">
        <f>SUMIFS(Tabela1[VALOR],Tabela1[Coluna1],#REF!,Tabela1[REFERENTE],Tabela7[[#Headers],[IRPF]],Tabela1[ANO REF],AnoRef)</f>
        <v>0</v>
      </c>
      <c r="I45" s="79">
        <f>SUMIFS(Tabela1[VALOR],Tabela1[Coluna1],#REF!,Tabela1[REFERENTE],Tabela7[[#Headers],[BALANCO]],Tabela1[ANO REF],AnoRef)</f>
        <v>0</v>
      </c>
      <c r="J45" s="51">
        <f>SUMIFS(Tabela1[VALOR],Tabela1[Coluna1],CLIENTE2,Tabela1[REFERENTE],Tabela7[[#Headers],[DEFIS]],Tabela1[ANO REF],AnoRef)</f>
        <v>0</v>
      </c>
      <c r="K45" s="52">
        <f>SUMIFS(Tabela1[VALOR],Tabela1[Coluna1],CLIENTE2,Tabela1[REFERENTE],Tabela7[[#Headers],[RAIS]],Tabela1[ANO REF],AnoRef)</f>
        <v>0</v>
      </c>
      <c r="L45" s="59"/>
      <c r="M45" s="54">
        <f>SUMIFS(Tabela1[VALOR],Tabela1[Coluna1],#REF!,Tabela1[[REF ]],Tabela7[[#Headers],[ACERTO]],Tabela1[REFERENTE],"HONORARIO")+Tabela7[[#This Row],[ACERTO / SALDO DEVEDOR ANTERIOR]]</f>
        <v>0</v>
      </c>
      <c r="N45" s="55">
        <f>SUMIFS(Tabela1[VALOR],Tabela1[Coluna1],Tabela7[[#This Row],[CLIENTE2]],Tabela1[[REF ]],Tabela7[[#Headers],[JANEIRO]],Tabela1[REFERENTE],"HONORARIO",Tabela1[ANO REF],AnoRef)-Tabela7[[#This Row],[VALOR HONORARIO]]</f>
        <v>0</v>
      </c>
      <c r="O45" s="55">
        <f>SUMIFS(Tabela1[VALOR],Tabela1[Coluna1],CLIENTE2,Tabela1[[REF ]],Tabela7[[#Headers],[FEVEREIRO]],Tabela1[REFERENTE],"HONORARIO",Tabela1[ANO REF],AnoRef)-Tabela7[[#This Row],[VALOR HONORARIO]]</f>
        <v>0</v>
      </c>
      <c r="P45" s="55">
        <f>SUMIFS(Tabela1[VALOR],Tabela1[Coluna1],CLIENTE2,Tabela1[[REF ]],Tabela7[[#Headers],[MARÇO]],Tabela1[REFERENTE],"HONORARIO",Tabela1[ANO REF],AnoRef)-Tabela7[[#This Row],[VALOR HONORARIO]]</f>
        <v>0</v>
      </c>
      <c r="Q45" s="55">
        <f>SUMIFS(Tabela1[VALOR],Tabela1[Coluna1],CLIENTE2,Tabela1[[REF ]],Tabela7[[#Headers],[ABRIL]],Tabela1[REFERENTE],"HONORARIO",Tabela1[ANO REF],AnoRef)-Tabela7[[#This Row],[VALOR HONORARIO]]</f>
        <v>0</v>
      </c>
      <c r="R45" s="55">
        <f>SUMIFS(Tabela1[VALOR],Tabela1[Coluna1],CLIENTE2,Tabela1[[REF ]],Tabela7[[#Headers],[MAIO]],Tabela1[REFERENTE],"HONORARIO",Tabela1[ANO REF],AnoRef)-Tabela7[[#This Row],[VALOR HONORARIO]]</f>
        <v>0</v>
      </c>
      <c r="S45" s="55">
        <f>SUMIFS(Tabela1[VALOR],Tabela1[Coluna1],CLIENTE2,Tabela1[[REF ]],Tabela7[[#Headers],[JUNHO]],Tabela1[REFERENTE],"HONORARIO",Tabela1[ANO REF],AnoRef)-Tabela7[[#This Row],[VALOR HONORARIO]]</f>
        <v>0</v>
      </c>
      <c r="T45" s="55">
        <f>SUMIFS(Tabela1[VALOR],Tabela1[Coluna1],CLIENTE2,Tabela1[[REF ]],Tabela7[[#Headers],[JULHO]],Tabela1[REFERENTE],"HONORARIO",Tabela1[ANO REF],AnoRef)-Tabela7[[#This Row],[VALOR HONORARIO]]</f>
        <v>0</v>
      </c>
      <c r="U45" s="55">
        <f>SUMIFS(Tabela1[VALOR],Tabela1[Coluna1],CLIENTE2,Tabela1[[REF ]],Tabela7[[#Headers],[AGOSTO]],Tabela1[REFERENTE],"HONORARIO",Tabela1[ANO REF],AnoRef)-Tabela7[[#This Row],[VALOR HONORARIO]]</f>
        <v>0</v>
      </c>
      <c r="V45" s="55">
        <f>SUMIFS(Tabela1[VALOR],Tabela1[Coluna1],CLIENTE2,Tabela1[[REF ]],Tabela7[[#Headers],[SETEMBRO]],Tabela1[REFERENTE],"HONORARIO",Tabela1[ANO REF],AnoRef)-Tabela7[[#This Row],[VALOR HONORARIO]]</f>
        <v>0</v>
      </c>
      <c r="W45" s="55">
        <f>SUMIFS(Tabela1[VALOR],Tabela1[Coluna1],CLIENTE2,Tabela1[[REF ]],Tabela7[[#Headers],[OUTUBRO]],Tabela1[REFERENTE],"HONORARIO",Tabela1[ANO REF],AnoRef)-Tabela7[[#This Row],[VALOR HONORARIO]]</f>
        <v>0</v>
      </c>
      <c r="X45" s="55">
        <f>SUMIFS(Tabela1[VALOR],Tabela1[Coluna1],CLIENTE2,Tabela1[[REF ]],Tabela7[[#Headers],[NOVEMBRO]],Tabela1[REFERENTE],"HONORARIO",Tabela1[ANO REF],AnoRef)-Tabela7[[#This Row],[VALOR HONORARIO]]</f>
        <v>0</v>
      </c>
      <c r="Y45" s="56">
        <f>SUMIFS(Tabela1[VALOR],Tabela1[Coluna1],CLIENTE2,Tabela1[[REF ]],Tabela7[[#Headers],[DEZEMBRO]],Tabela1[REFERENTE],"HONORARIO",Tabela1[ANO REF],AnoRef)-Tabela7[[#This Row],[VALOR HONORARIO]]</f>
        <v>0</v>
      </c>
      <c r="Z45" s="57">
        <f>SUMIF(Tabela1[Coluna1],#REF!,Tabela1[VALOR])</f>
        <v>0</v>
      </c>
    </row>
    <row r="46" spans="1:26" ht="21.75" thickBot="1" x14ac:dyDescent="0.4">
      <c r="A46" s="57"/>
      <c r="C46" s="58">
        <f>F1</f>
        <v>12</v>
      </c>
      <c r="D46" s="57">
        <v>0</v>
      </c>
      <c r="E46" s="46">
        <f>SUM(Tabela7[[#This Row],[JANEIRO]:[DEZEMBRO]],(Tabela7[[#This Row],[MPD]]*Tabela7[[#This Row],[VALOR HONORARIO]]),Tabela7[[#This Row],[ACERTO]])</f>
        <v>0</v>
      </c>
      <c r="F46" s="49"/>
      <c r="G46" s="47">
        <f>SUMIFS(Tabela1[VALOR],Tabela1[Coluna1],CLIENTE2,Tabela1[REFERENTE],Tabela7[[#Headers],[ABERTURA DE EMPRESA]],Tabela1[ANO REF],AnoRef)</f>
        <v>0</v>
      </c>
      <c r="H46" s="50">
        <f>SUMIFS(Tabela1[VALOR],Tabela1[Coluna1],#REF!,Tabela1[REFERENTE],Tabela7[[#Headers],[IRPF]],Tabela1[ANO REF],AnoRef)</f>
        <v>0</v>
      </c>
      <c r="I46" s="79">
        <f>SUMIFS(Tabela1[VALOR],Tabela1[Coluna1],#REF!,Tabela1[REFERENTE],Tabela7[[#Headers],[BALANCO]],Tabela1[ANO REF],AnoRef)</f>
        <v>0</v>
      </c>
      <c r="J46" s="51">
        <f>SUMIFS(Tabela1[VALOR],Tabela1[Coluna1],CLIENTE2,Tabela1[REFERENTE],Tabela7[[#Headers],[DEFIS]],Tabela1[ANO REF],AnoRef)</f>
        <v>0</v>
      </c>
      <c r="K46" s="52">
        <f>SUMIFS(Tabela1[VALOR],Tabela1[Coluna1],CLIENTE2,Tabela1[REFERENTE],Tabela7[[#Headers],[RAIS]],Tabela1[ANO REF],AnoRef)</f>
        <v>0</v>
      </c>
      <c r="L46" s="59"/>
      <c r="M46" s="54">
        <f>SUMIFS(Tabela1[VALOR],Tabela1[Coluna1],#REF!,Tabela1[[REF ]],Tabela7[[#Headers],[ACERTO]],Tabela1[REFERENTE],"HONORARIO")+Tabela7[[#This Row],[ACERTO / SALDO DEVEDOR ANTERIOR]]</f>
        <v>0</v>
      </c>
      <c r="N46" s="55">
        <f>SUMIFS(Tabela1[VALOR],Tabela1[Coluna1],Tabela7[[#This Row],[CLIENTE2]],Tabela1[[REF ]],Tabela7[[#Headers],[JANEIRO]],Tabela1[REFERENTE],"HONORARIO",Tabela1[ANO REF],AnoRef)-Tabela7[[#This Row],[VALOR HONORARIO]]</f>
        <v>0</v>
      </c>
      <c r="O46" s="55">
        <f>SUMIFS(Tabela1[VALOR],Tabela1[Coluna1],CLIENTE2,Tabela1[[REF ]],Tabela7[[#Headers],[FEVEREIRO]],Tabela1[REFERENTE],"HONORARIO",Tabela1[ANO REF],AnoRef)-Tabela7[[#This Row],[VALOR HONORARIO]]</f>
        <v>0</v>
      </c>
      <c r="P46" s="55">
        <f>SUMIFS(Tabela1[VALOR],Tabela1[Coluna1],CLIENTE2,Tabela1[[REF ]],Tabela7[[#Headers],[MARÇO]],Tabela1[REFERENTE],"HONORARIO",Tabela1[ANO REF],AnoRef)-Tabela7[[#This Row],[VALOR HONORARIO]]</f>
        <v>0</v>
      </c>
      <c r="Q46" s="55">
        <f>SUMIFS(Tabela1[VALOR],Tabela1[Coluna1],CLIENTE2,Tabela1[[REF ]],Tabela7[[#Headers],[ABRIL]],Tabela1[REFERENTE],"HONORARIO",Tabela1[ANO REF],AnoRef)-Tabela7[[#This Row],[VALOR HONORARIO]]</f>
        <v>0</v>
      </c>
      <c r="R46" s="55">
        <f>SUMIFS(Tabela1[VALOR],Tabela1[Coluna1],CLIENTE2,Tabela1[[REF ]],Tabela7[[#Headers],[MAIO]],Tabela1[REFERENTE],"HONORARIO",Tabela1[ANO REF],AnoRef)-Tabela7[[#This Row],[VALOR HONORARIO]]</f>
        <v>0</v>
      </c>
      <c r="S46" s="55">
        <f>SUMIFS(Tabela1[VALOR],Tabela1[Coluna1],CLIENTE2,Tabela1[[REF ]],Tabela7[[#Headers],[JUNHO]],Tabela1[REFERENTE],"HONORARIO",Tabela1[ANO REF],AnoRef)-Tabela7[[#This Row],[VALOR HONORARIO]]</f>
        <v>0</v>
      </c>
      <c r="T46" s="55">
        <f>SUMIFS(Tabela1[VALOR],Tabela1[Coluna1],CLIENTE2,Tabela1[[REF ]],Tabela7[[#Headers],[JULHO]],Tabela1[REFERENTE],"HONORARIO",Tabela1[ANO REF],AnoRef)-Tabela7[[#This Row],[VALOR HONORARIO]]</f>
        <v>0</v>
      </c>
      <c r="U46" s="55">
        <f>SUMIFS(Tabela1[VALOR],Tabela1[Coluna1],CLIENTE2,Tabela1[[REF ]],Tabela7[[#Headers],[AGOSTO]],Tabela1[REFERENTE],"HONORARIO",Tabela1[ANO REF],AnoRef)-Tabela7[[#This Row],[VALOR HONORARIO]]</f>
        <v>0</v>
      </c>
      <c r="V46" s="55">
        <f>SUMIFS(Tabela1[VALOR],Tabela1[Coluna1],CLIENTE2,Tabela1[[REF ]],Tabela7[[#Headers],[SETEMBRO]],Tabela1[REFERENTE],"HONORARIO",Tabela1[ANO REF],AnoRef)-Tabela7[[#This Row],[VALOR HONORARIO]]</f>
        <v>0</v>
      </c>
      <c r="W46" s="55">
        <f>SUMIFS(Tabela1[VALOR],Tabela1[Coluna1],CLIENTE2,Tabela1[[REF ]],Tabela7[[#Headers],[OUTUBRO]],Tabela1[REFERENTE],"HONORARIO",Tabela1[ANO REF],AnoRef)-Tabela7[[#This Row],[VALOR HONORARIO]]</f>
        <v>0</v>
      </c>
      <c r="X46" s="55">
        <f>SUMIFS(Tabela1[VALOR],Tabela1[Coluna1],CLIENTE2,Tabela1[[REF ]],Tabela7[[#Headers],[NOVEMBRO]],Tabela1[REFERENTE],"HONORARIO",Tabela1[ANO REF],AnoRef)-Tabela7[[#This Row],[VALOR HONORARIO]]</f>
        <v>0</v>
      </c>
      <c r="Y46" s="56">
        <f>SUMIFS(Tabela1[VALOR],Tabela1[Coluna1],CLIENTE2,Tabela1[[REF ]],Tabela7[[#Headers],[DEZEMBRO]],Tabela1[REFERENTE],"HONORARIO",Tabela1[ANO REF],AnoRef)-Tabela7[[#This Row],[VALOR HONORARIO]]</f>
        <v>0</v>
      </c>
      <c r="Z46" s="57">
        <f>SUMIF(Tabela1[Coluna1],#REF!,Tabela1[VALOR])</f>
        <v>0</v>
      </c>
    </row>
    <row r="47" spans="1:26" ht="21.75" thickBot="1" x14ac:dyDescent="0.4">
      <c r="A47" s="57"/>
      <c r="C47" s="58">
        <f>F1</f>
        <v>12</v>
      </c>
      <c r="D47" s="57">
        <v>0</v>
      </c>
      <c r="E47" s="46">
        <f>SUM(Tabela7[[#This Row],[JANEIRO]:[DEZEMBRO]],(Tabela7[[#This Row],[MPD]]*Tabela7[[#This Row],[VALOR HONORARIO]]),Tabela7[[#This Row],[ACERTO]])</f>
        <v>0</v>
      </c>
      <c r="F47" s="49"/>
      <c r="G47" s="47">
        <f>SUMIFS(Tabela1[VALOR],Tabela1[Coluna1],CLIENTE2,Tabela1[REFERENTE],Tabela7[[#Headers],[ABERTURA DE EMPRESA]],Tabela1[ANO REF],AnoRef)</f>
        <v>0</v>
      </c>
      <c r="H47" s="50">
        <f>SUMIFS(Tabela1[VALOR],Tabela1[Coluna1],#REF!,Tabela1[REFERENTE],Tabela7[[#Headers],[IRPF]],Tabela1[ANO REF],AnoRef)</f>
        <v>0</v>
      </c>
      <c r="I47" s="79">
        <f>SUMIFS(Tabela1[VALOR],Tabela1[Coluna1],#REF!,Tabela1[REFERENTE],Tabela7[[#Headers],[BALANCO]],Tabela1[ANO REF],AnoRef)</f>
        <v>0</v>
      </c>
      <c r="J47" s="51">
        <f>SUMIFS(Tabela1[VALOR],Tabela1[Coluna1],CLIENTE2,Tabela1[REFERENTE],Tabela7[[#Headers],[DEFIS]],Tabela1[ANO REF],AnoRef)</f>
        <v>0</v>
      </c>
      <c r="K47" s="52">
        <f>SUMIFS(Tabela1[VALOR],Tabela1[Coluna1],CLIENTE2,Tabela1[REFERENTE],Tabela7[[#Headers],[RAIS]],Tabela1[ANO REF],AnoRef)</f>
        <v>0</v>
      </c>
      <c r="L47" s="59"/>
      <c r="M47" s="54">
        <f>SUMIFS(Tabela1[VALOR],Tabela1[Coluna1],#REF!,Tabela1[[REF ]],Tabela7[[#Headers],[ACERTO]],Tabela1[REFERENTE],"HONORARIO")+Tabela7[[#This Row],[ACERTO / SALDO DEVEDOR ANTERIOR]]</f>
        <v>0</v>
      </c>
      <c r="N47" s="55">
        <f>SUMIFS(Tabela1[VALOR],Tabela1[Coluna1],Tabela7[[#This Row],[CLIENTE2]],Tabela1[[REF ]],Tabela7[[#Headers],[JANEIRO]],Tabela1[REFERENTE],"HONORARIO",Tabela1[ANO REF],AnoRef)-Tabela7[[#This Row],[VALOR HONORARIO]]</f>
        <v>0</v>
      </c>
      <c r="O47" s="55">
        <f>SUMIFS(Tabela1[VALOR],Tabela1[Coluna1],CLIENTE2,Tabela1[[REF ]],Tabela7[[#Headers],[FEVEREIRO]],Tabela1[REFERENTE],"HONORARIO",Tabela1[ANO REF],AnoRef)-Tabela7[[#This Row],[VALOR HONORARIO]]</f>
        <v>0</v>
      </c>
      <c r="P47" s="55">
        <f>SUMIFS(Tabela1[VALOR],Tabela1[Coluna1],CLIENTE2,Tabela1[[REF ]],Tabela7[[#Headers],[MARÇO]],Tabela1[REFERENTE],"HONORARIO",Tabela1[ANO REF],AnoRef)-Tabela7[[#This Row],[VALOR HONORARIO]]</f>
        <v>0</v>
      </c>
      <c r="Q47" s="55">
        <f>SUMIFS(Tabela1[VALOR],Tabela1[Coluna1],CLIENTE2,Tabela1[[REF ]],Tabela7[[#Headers],[ABRIL]],Tabela1[REFERENTE],"HONORARIO",Tabela1[ANO REF],AnoRef)-Tabela7[[#This Row],[VALOR HONORARIO]]</f>
        <v>0</v>
      </c>
      <c r="R47" s="55">
        <f>SUMIFS(Tabela1[VALOR],Tabela1[Coluna1],CLIENTE2,Tabela1[[REF ]],Tabela7[[#Headers],[MAIO]],Tabela1[REFERENTE],"HONORARIO",Tabela1[ANO REF],AnoRef)-Tabela7[[#This Row],[VALOR HONORARIO]]</f>
        <v>0</v>
      </c>
      <c r="S47" s="55">
        <f>SUMIFS(Tabela1[VALOR],Tabela1[Coluna1],CLIENTE2,Tabela1[[REF ]],Tabela7[[#Headers],[JUNHO]],Tabela1[REFERENTE],"HONORARIO",Tabela1[ANO REF],AnoRef)-Tabela7[[#This Row],[VALOR HONORARIO]]</f>
        <v>0</v>
      </c>
      <c r="T47" s="55">
        <f>SUMIFS(Tabela1[VALOR],Tabela1[Coluna1],CLIENTE2,Tabela1[[REF ]],Tabela7[[#Headers],[JULHO]],Tabela1[REFERENTE],"HONORARIO",Tabela1[ANO REF],AnoRef)-Tabela7[[#This Row],[VALOR HONORARIO]]</f>
        <v>0</v>
      </c>
      <c r="U47" s="55">
        <f>SUMIFS(Tabela1[VALOR],Tabela1[Coluna1],CLIENTE2,Tabela1[[REF ]],Tabela7[[#Headers],[AGOSTO]],Tabela1[REFERENTE],"HONORARIO",Tabela1[ANO REF],AnoRef)-Tabela7[[#This Row],[VALOR HONORARIO]]</f>
        <v>0</v>
      </c>
      <c r="V47" s="55">
        <f>SUMIFS(Tabela1[VALOR],Tabela1[Coluna1],CLIENTE2,Tabela1[[REF ]],Tabela7[[#Headers],[SETEMBRO]],Tabela1[REFERENTE],"HONORARIO",Tabela1[ANO REF],AnoRef)-Tabela7[[#This Row],[VALOR HONORARIO]]</f>
        <v>0</v>
      </c>
      <c r="W47" s="55">
        <f>SUMIFS(Tabela1[VALOR],Tabela1[Coluna1],CLIENTE2,Tabela1[[REF ]],Tabela7[[#Headers],[OUTUBRO]],Tabela1[REFERENTE],"HONORARIO",Tabela1[ANO REF],AnoRef)-Tabela7[[#This Row],[VALOR HONORARIO]]</f>
        <v>0</v>
      </c>
      <c r="X47" s="55">
        <f>SUMIFS(Tabela1[VALOR],Tabela1[Coluna1],CLIENTE2,Tabela1[[REF ]],Tabela7[[#Headers],[NOVEMBRO]],Tabela1[REFERENTE],"HONORARIO",Tabela1[ANO REF],AnoRef)-Tabela7[[#This Row],[VALOR HONORARIO]]</f>
        <v>0</v>
      </c>
      <c r="Y47" s="56">
        <f>SUMIFS(Tabela1[VALOR],Tabela1[Coluna1],CLIENTE2,Tabela1[[REF ]],Tabela7[[#Headers],[DEZEMBRO]],Tabela1[REFERENTE],"HONORARIO",Tabela1[ANO REF],AnoRef)-Tabela7[[#This Row],[VALOR HONORARIO]]</f>
        <v>0</v>
      </c>
      <c r="Z47" s="57">
        <f>SUMIF(Tabela1[Coluna1],#REF!,Tabela1[VALOR])</f>
        <v>0</v>
      </c>
    </row>
    <row r="48" spans="1:26" ht="21.75" thickBot="1" x14ac:dyDescent="0.4">
      <c r="A48" s="57"/>
      <c r="C48" s="58">
        <f>F1</f>
        <v>12</v>
      </c>
      <c r="D48" s="57">
        <v>0</v>
      </c>
      <c r="E48" s="46">
        <f>SUM(Tabela7[[#This Row],[JANEIRO]:[DEZEMBRO]],(Tabela7[[#This Row],[MPD]]*Tabela7[[#This Row],[VALOR HONORARIO]]),Tabela7[[#This Row],[ACERTO]])</f>
        <v>0</v>
      </c>
      <c r="F48" s="49"/>
      <c r="G48" s="47">
        <f>SUMIFS(Tabela1[VALOR],Tabela1[Coluna1],CLIENTE2,Tabela1[REFERENTE],Tabela7[[#Headers],[ABERTURA DE EMPRESA]],Tabela1[ANO REF],AnoRef)</f>
        <v>0</v>
      </c>
      <c r="H48" s="50">
        <f>SUMIFS(Tabela1[VALOR],Tabela1[Coluna1],#REF!,Tabela1[REFERENTE],Tabela7[[#Headers],[IRPF]],Tabela1[ANO REF],AnoRef)</f>
        <v>0</v>
      </c>
      <c r="I48" s="79">
        <f>SUMIFS(Tabela1[VALOR],Tabela1[Coluna1],#REF!,Tabela1[REFERENTE],Tabela7[[#Headers],[BALANCO]],Tabela1[ANO REF],AnoRef)</f>
        <v>0</v>
      </c>
      <c r="J48" s="51">
        <f>SUMIFS(Tabela1[VALOR],Tabela1[Coluna1],CLIENTE2,Tabela1[REFERENTE],Tabela7[[#Headers],[DEFIS]],Tabela1[ANO REF],AnoRef)</f>
        <v>0</v>
      </c>
      <c r="K48" s="52">
        <f>SUMIFS(Tabela1[VALOR],Tabela1[Coluna1],CLIENTE2,Tabela1[REFERENTE],Tabela7[[#Headers],[RAIS]],Tabela1[ANO REF],AnoRef)</f>
        <v>0</v>
      </c>
      <c r="L48" s="59"/>
      <c r="M48" s="54">
        <f>SUMIFS(Tabela1[VALOR],Tabela1[Coluna1],#REF!,Tabela1[[REF ]],Tabela7[[#Headers],[ACERTO]],Tabela1[REFERENTE],"HONORARIO")+Tabela7[[#This Row],[ACERTO / SALDO DEVEDOR ANTERIOR]]</f>
        <v>0</v>
      </c>
      <c r="N48" s="55">
        <f>SUMIFS(Tabela1[VALOR],Tabela1[Coluna1],Tabela7[[#This Row],[CLIENTE2]],Tabela1[[REF ]],Tabela7[[#Headers],[JANEIRO]],Tabela1[REFERENTE],"HONORARIO",Tabela1[ANO REF],AnoRef)-Tabela7[[#This Row],[VALOR HONORARIO]]</f>
        <v>0</v>
      </c>
      <c r="O48" s="55">
        <f>SUMIFS(Tabela1[VALOR],Tabela1[Coluna1],CLIENTE2,Tabela1[[REF ]],Tabela7[[#Headers],[FEVEREIRO]],Tabela1[REFERENTE],"HONORARIO",Tabela1[ANO REF],AnoRef)-Tabela7[[#This Row],[VALOR HONORARIO]]</f>
        <v>0</v>
      </c>
      <c r="P48" s="55">
        <f>SUMIFS(Tabela1[VALOR],Tabela1[Coluna1],CLIENTE2,Tabela1[[REF ]],Tabela7[[#Headers],[MARÇO]],Tabela1[REFERENTE],"HONORARIO",Tabela1[ANO REF],AnoRef)-Tabela7[[#This Row],[VALOR HONORARIO]]</f>
        <v>0</v>
      </c>
      <c r="Q48" s="55">
        <f>SUMIFS(Tabela1[VALOR],Tabela1[Coluna1],CLIENTE2,Tabela1[[REF ]],Tabela7[[#Headers],[ABRIL]],Tabela1[REFERENTE],"HONORARIO",Tabela1[ANO REF],AnoRef)-Tabela7[[#This Row],[VALOR HONORARIO]]</f>
        <v>0</v>
      </c>
      <c r="R48" s="55">
        <f>SUMIFS(Tabela1[VALOR],Tabela1[Coluna1],CLIENTE2,Tabela1[[REF ]],Tabela7[[#Headers],[MAIO]],Tabela1[REFERENTE],"HONORARIO",Tabela1[ANO REF],AnoRef)-Tabela7[[#This Row],[VALOR HONORARIO]]</f>
        <v>0</v>
      </c>
      <c r="S48" s="55">
        <f>SUMIFS(Tabela1[VALOR],Tabela1[Coluna1],CLIENTE2,Tabela1[[REF ]],Tabela7[[#Headers],[JUNHO]],Tabela1[REFERENTE],"HONORARIO",Tabela1[ANO REF],AnoRef)-Tabela7[[#This Row],[VALOR HONORARIO]]</f>
        <v>0</v>
      </c>
      <c r="T48" s="55">
        <f>SUMIFS(Tabela1[VALOR],Tabela1[Coluna1],CLIENTE2,Tabela1[[REF ]],Tabela7[[#Headers],[JULHO]],Tabela1[REFERENTE],"HONORARIO",Tabela1[ANO REF],AnoRef)-Tabela7[[#This Row],[VALOR HONORARIO]]</f>
        <v>0</v>
      </c>
      <c r="U48" s="55">
        <f>SUMIFS(Tabela1[VALOR],Tabela1[Coluna1],CLIENTE2,Tabela1[[REF ]],Tabela7[[#Headers],[AGOSTO]],Tabela1[REFERENTE],"HONORARIO",Tabela1[ANO REF],AnoRef)-Tabela7[[#This Row],[VALOR HONORARIO]]</f>
        <v>0</v>
      </c>
      <c r="V48" s="55">
        <f>SUMIFS(Tabela1[VALOR],Tabela1[Coluna1],CLIENTE2,Tabela1[[REF ]],Tabela7[[#Headers],[SETEMBRO]],Tabela1[REFERENTE],"HONORARIO",Tabela1[ANO REF],AnoRef)-Tabela7[[#This Row],[VALOR HONORARIO]]</f>
        <v>0</v>
      </c>
      <c r="W48" s="55">
        <f>SUMIFS(Tabela1[VALOR],Tabela1[Coluna1],CLIENTE2,Tabela1[[REF ]],Tabela7[[#Headers],[OUTUBRO]],Tabela1[REFERENTE],"HONORARIO",Tabela1[ANO REF],AnoRef)-Tabela7[[#This Row],[VALOR HONORARIO]]</f>
        <v>0</v>
      </c>
      <c r="X48" s="55">
        <f>SUMIFS(Tabela1[VALOR],Tabela1[Coluna1],CLIENTE2,Tabela1[[REF ]],Tabela7[[#Headers],[NOVEMBRO]],Tabela1[REFERENTE],"HONORARIO",Tabela1[ANO REF],AnoRef)-Tabela7[[#This Row],[VALOR HONORARIO]]</f>
        <v>0</v>
      </c>
      <c r="Y48" s="56">
        <f>SUMIFS(Tabela1[VALOR],Tabela1[Coluna1],CLIENTE2,Tabela1[[REF ]],Tabela7[[#Headers],[DEZEMBRO]],Tabela1[REFERENTE],"HONORARIO",Tabela1[ANO REF],AnoRef)-Tabela7[[#This Row],[VALOR HONORARIO]]</f>
        <v>0</v>
      </c>
      <c r="Z48" s="57">
        <f>SUMIF(Tabela1[Coluna1],#REF!,Tabela1[VALOR])</f>
        <v>0</v>
      </c>
    </row>
    <row r="49" spans="1:26" ht="21.75" thickBot="1" x14ac:dyDescent="0.4">
      <c r="A49" s="57"/>
      <c r="C49" s="58">
        <f>F1</f>
        <v>12</v>
      </c>
      <c r="D49" s="57">
        <v>0</v>
      </c>
      <c r="E49" s="46">
        <f>SUM(Tabela7[[#This Row],[JANEIRO]:[DEZEMBRO]],(Tabela7[[#This Row],[MPD]]*Tabela7[[#This Row],[VALOR HONORARIO]]),Tabela7[[#This Row],[ACERTO]])</f>
        <v>0</v>
      </c>
      <c r="F49" s="49"/>
      <c r="G49" s="47">
        <f>SUMIFS(Tabela1[VALOR],Tabela1[Coluna1],CLIENTE2,Tabela1[REFERENTE],Tabela7[[#Headers],[ABERTURA DE EMPRESA]],Tabela1[ANO REF],AnoRef)</f>
        <v>0</v>
      </c>
      <c r="H49" s="50">
        <f>SUMIFS(Tabela1[VALOR],Tabela1[Coluna1],#REF!,Tabela1[REFERENTE],Tabela7[[#Headers],[IRPF]],Tabela1[ANO REF],AnoRef)</f>
        <v>0</v>
      </c>
      <c r="I49" s="79">
        <f>SUMIFS(Tabela1[VALOR],Tabela1[Coluna1],#REF!,Tabela1[REFERENTE],Tabela7[[#Headers],[BALANCO]],Tabela1[ANO REF],AnoRef)</f>
        <v>0</v>
      </c>
      <c r="J49" s="51">
        <f>SUMIFS(Tabela1[VALOR],Tabela1[Coluna1],CLIENTE2,Tabela1[REFERENTE],Tabela7[[#Headers],[DEFIS]],Tabela1[ANO REF],AnoRef)</f>
        <v>0</v>
      </c>
      <c r="K49" s="52">
        <f>SUMIFS(Tabela1[VALOR],Tabela1[Coluna1],CLIENTE2,Tabela1[REFERENTE],Tabela7[[#Headers],[RAIS]],Tabela1[ANO REF],AnoRef)</f>
        <v>0</v>
      </c>
      <c r="L49" s="59"/>
      <c r="M49" s="54">
        <f>SUMIFS(Tabela1[VALOR],Tabela1[Coluna1],#REF!,Tabela1[[REF ]],Tabela7[[#Headers],[ACERTO]],Tabela1[REFERENTE],"HONORARIO")+Tabela7[[#This Row],[ACERTO / SALDO DEVEDOR ANTERIOR]]</f>
        <v>0</v>
      </c>
      <c r="N49" s="55">
        <f>SUMIFS(Tabela1[VALOR],Tabela1[Coluna1],Tabela7[[#This Row],[CLIENTE2]],Tabela1[[REF ]],Tabela7[[#Headers],[JANEIRO]],Tabela1[REFERENTE],"HONORARIO",Tabela1[ANO REF],AnoRef)-Tabela7[[#This Row],[VALOR HONORARIO]]</f>
        <v>0</v>
      </c>
      <c r="O49" s="55">
        <f>SUMIFS(Tabela1[VALOR],Tabela1[Coluna1],CLIENTE2,Tabela1[[REF ]],Tabela7[[#Headers],[FEVEREIRO]],Tabela1[REFERENTE],"HONORARIO",Tabela1[ANO REF],AnoRef)-Tabela7[[#This Row],[VALOR HONORARIO]]</f>
        <v>0</v>
      </c>
      <c r="P49" s="55">
        <f>SUMIFS(Tabela1[VALOR],Tabela1[Coluna1],CLIENTE2,Tabela1[[REF ]],Tabela7[[#Headers],[MARÇO]],Tabela1[REFERENTE],"HONORARIO",Tabela1[ANO REF],AnoRef)-Tabela7[[#This Row],[VALOR HONORARIO]]</f>
        <v>0</v>
      </c>
      <c r="Q49" s="55">
        <f>SUMIFS(Tabela1[VALOR],Tabela1[Coluna1],CLIENTE2,Tabela1[[REF ]],Tabela7[[#Headers],[ABRIL]],Tabela1[REFERENTE],"HONORARIO",Tabela1[ANO REF],AnoRef)-Tabela7[[#This Row],[VALOR HONORARIO]]</f>
        <v>0</v>
      </c>
      <c r="R49" s="55">
        <f>SUMIFS(Tabela1[VALOR],Tabela1[Coluna1],CLIENTE2,Tabela1[[REF ]],Tabela7[[#Headers],[MAIO]],Tabela1[REFERENTE],"HONORARIO",Tabela1[ANO REF],AnoRef)-Tabela7[[#This Row],[VALOR HONORARIO]]</f>
        <v>0</v>
      </c>
      <c r="S49" s="55">
        <f>SUMIFS(Tabela1[VALOR],Tabela1[Coluna1],CLIENTE2,Tabela1[[REF ]],Tabela7[[#Headers],[JUNHO]],Tabela1[REFERENTE],"HONORARIO",Tabela1[ANO REF],AnoRef)-Tabela7[[#This Row],[VALOR HONORARIO]]</f>
        <v>0</v>
      </c>
      <c r="T49" s="55">
        <f>SUMIFS(Tabela1[VALOR],Tabela1[Coluna1],CLIENTE2,Tabela1[[REF ]],Tabela7[[#Headers],[JULHO]],Tabela1[REFERENTE],"HONORARIO",Tabela1[ANO REF],AnoRef)-Tabela7[[#This Row],[VALOR HONORARIO]]</f>
        <v>0</v>
      </c>
      <c r="U49" s="55">
        <f>SUMIFS(Tabela1[VALOR],Tabela1[Coluna1],CLIENTE2,Tabela1[[REF ]],Tabela7[[#Headers],[AGOSTO]],Tabela1[REFERENTE],"HONORARIO",Tabela1[ANO REF],AnoRef)-Tabela7[[#This Row],[VALOR HONORARIO]]</f>
        <v>0</v>
      </c>
      <c r="V49" s="55">
        <f>SUMIFS(Tabela1[VALOR],Tabela1[Coluna1],CLIENTE2,Tabela1[[REF ]],Tabela7[[#Headers],[SETEMBRO]],Tabela1[REFERENTE],"HONORARIO",Tabela1[ANO REF],AnoRef)-Tabela7[[#This Row],[VALOR HONORARIO]]</f>
        <v>0</v>
      </c>
      <c r="W49" s="55">
        <f>SUMIFS(Tabela1[VALOR],Tabela1[Coluna1],CLIENTE2,Tabela1[[REF ]],Tabela7[[#Headers],[OUTUBRO]],Tabela1[REFERENTE],"HONORARIO",Tabela1[ANO REF],AnoRef)-Tabela7[[#This Row],[VALOR HONORARIO]]</f>
        <v>0</v>
      </c>
      <c r="X49" s="55">
        <f>SUMIFS(Tabela1[VALOR],Tabela1[Coluna1],CLIENTE2,Tabela1[[REF ]],Tabela7[[#Headers],[NOVEMBRO]],Tabela1[REFERENTE],"HONORARIO",Tabela1[ANO REF],AnoRef)-Tabela7[[#This Row],[VALOR HONORARIO]]</f>
        <v>0</v>
      </c>
      <c r="Y49" s="56">
        <f>SUMIFS(Tabela1[VALOR],Tabela1[Coluna1],CLIENTE2,Tabela1[[REF ]],Tabela7[[#Headers],[DEZEMBRO]],Tabela1[REFERENTE],"HONORARIO",Tabela1[ANO REF],AnoRef)-Tabela7[[#This Row],[VALOR HONORARIO]]</f>
        <v>0</v>
      </c>
      <c r="Z49" s="57">
        <f>SUMIF(Tabela1[Coluna1],#REF!,Tabela1[VALOR])</f>
        <v>0</v>
      </c>
    </row>
    <row r="50" spans="1:26" ht="21.75" thickBot="1" x14ac:dyDescent="0.4">
      <c r="A50" s="57"/>
      <c r="C50" s="58">
        <f>F1</f>
        <v>12</v>
      </c>
      <c r="D50" s="57">
        <v>0</v>
      </c>
      <c r="E50" s="46">
        <f>SUM(Tabela7[[#This Row],[JANEIRO]:[DEZEMBRO]],(Tabela7[[#This Row],[MPD]]*Tabela7[[#This Row],[VALOR HONORARIO]]),Tabela7[[#This Row],[ACERTO]])</f>
        <v>0</v>
      </c>
      <c r="F50" s="49"/>
      <c r="G50" s="47">
        <f>SUMIFS(Tabela1[VALOR],Tabela1[Coluna1],CLIENTE2,Tabela1[REFERENTE],Tabela7[[#Headers],[ABERTURA DE EMPRESA]],Tabela1[ANO REF],AnoRef)</f>
        <v>0</v>
      </c>
      <c r="H50" s="50">
        <f>SUMIFS(Tabela1[VALOR],Tabela1[Coluna1],#REF!,Tabela1[REFERENTE],Tabela7[[#Headers],[IRPF]],Tabela1[ANO REF],AnoRef)</f>
        <v>0</v>
      </c>
      <c r="I50" s="79">
        <f>SUMIFS(Tabela1[VALOR],Tabela1[Coluna1],#REF!,Tabela1[REFERENTE],Tabela7[[#Headers],[BALANCO]],Tabela1[ANO REF],AnoRef)</f>
        <v>0</v>
      </c>
      <c r="J50" s="51">
        <f>SUMIFS(Tabela1[VALOR],Tabela1[Coluna1],CLIENTE2,Tabela1[REFERENTE],Tabela7[[#Headers],[DEFIS]],Tabela1[ANO REF],AnoRef)</f>
        <v>0</v>
      </c>
      <c r="K50" s="52">
        <f>SUMIFS(Tabela1[VALOR],Tabela1[Coluna1],CLIENTE2,Tabela1[REFERENTE],Tabela7[[#Headers],[RAIS]],Tabela1[ANO REF],AnoRef)</f>
        <v>0</v>
      </c>
      <c r="L50" s="59"/>
      <c r="M50" s="54">
        <f>SUMIFS(Tabela1[VALOR],Tabela1[Coluna1],#REF!,Tabela1[[REF ]],Tabela7[[#Headers],[ACERTO]],Tabela1[REFERENTE],"HONORARIO")+Tabela7[[#This Row],[ACERTO / SALDO DEVEDOR ANTERIOR]]</f>
        <v>0</v>
      </c>
      <c r="N50" s="55">
        <f>SUMIFS(Tabela1[VALOR],Tabela1[Coluna1],Tabela7[[#This Row],[CLIENTE2]],Tabela1[[REF ]],Tabela7[[#Headers],[JANEIRO]],Tabela1[REFERENTE],"HONORARIO",Tabela1[ANO REF],AnoRef)-Tabela7[[#This Row],[VALOR HONORARIO]]</f>
        <v>0</v>
      </c>
      <c r="O50" s="55">
        <f>SUMIFS(Tabela1[VALOR],Tabela1[Coluna1],CLIENTE2,Tabela1[[REF ]],Tabela7[[#Headers],[FEVEREIRO]],Tabela1[REFERENTE],"HONORARIO",Tabela1[ANO REF],AnoRef)-Tabela7[[#This Row],[VALOR HONORARIO]]</f>
        <v>0</v>
      </c>
      <c r="P50" s="55">
        <f>SUMIFS(Tabela1[VALOR],Tabela1[Coluna1],CLIENTE2,Tabela1[[REF ]],Tabela7[[#Headers],[MARÇO]],Tabela1[REFERENTE],"HONORARIO",Tabela1[ANO REF],AnoRef)-Tabela7[[#This Row],[VALOR HONORARIO]]</f>
        <v>0</v>
      </c>
      <c r="Q50" s="55">
        <f>SUMIFS(Tabela1[VALOR],Tabela1[Coluna1],CLIENTE2,Tabela1[[REF ]],Tabela7[[#Headers],[ABRIL]],Tabela1[REFERENTE],"HONORARIO",Tabela1[ANO REF],AnoRef)-Tabela7[[#This Row],[VALOR HONORARIO]]</f>
        <v>0</v>
      </c>
      <c r="R50" s="55">
        <f>SUMIFS(Tabela1[VALOR],Tabela1[Coluna1],CLIENTE2,Tabela1[[REF ]],Tabela7[[#Headers],[MAIO]],Tabela1[REFERENTE],"HONORARIO",Tabela1[ANO REF],AnoRef)-Tabela7[[#This Row],[VALOR HONORARIO]]</f>
        <v>0</v>
      </c>
      <c r="S50" s="55">
        <f>SUMIFS(Tabela1[VALOR],Tabela1[Coluna1],CLIENTE2,Tabela1[[REF ]],Tabela7[[#Headers],[JUNHO]],Tabela1[REFERENTE],"HONORARIO",Tabela1[ANO REF],AnoRef)-Tabela7[[#This Row],[VALOR HONORARIO]]</f>
        <v>0</v>
      </c>
      <c r="T50" s="55">
        <f>SUMIFS(Tabela1[VALOR],Tabela1[Coluna1],CLIENTE2,Tabela1[[REF ]],Tabela7[[#Headers],[JULHO]],Tabela1[REFERENTE],"HONORARIO",Tabela1[ANO REF],AnoRef)-Tabela7[[#This Row],[VALOR HONORARIO]]</f>
        <v>0</v>
      </c>
      <c r="U50" s="55">
        <f>SUMIFS(Tabela1[VALOR],Tabela1[Coluna1],CLIENTE2,Tabela1[[REF ]],Tabela7[[#Headers],[AGOSTO]],Tabela1[REFERENTE],"HONORARIO",Tabela1[ANO REF],AnoRef)-Tabela7[[#This Row],[VALOR HONORARIO]]</f>
        <v>0</v>
      </c>
      <c r="V50" s="55">
        <f>SUMIFS(Tabela1[VALOR],Tabela1[Coluna1],CLIENTE2,Tabela1[[REF ]],Tabela7[[#Headers],[SETEMBRO]],Tabela1[REFERENTE],"HONORARIO",Tabela1[ANO REF],AnoRef)-Tabela7[[#This Row],[VALOR HONORARIO]]</f>
        <v>0</v>
      </c>
      <c r="W50" s="55">
        <f>SUMIFS(Tabela1[VALOR],Tabela1[Coluna1],CLIENTE2,Tabela1[[REF ]],Tabela7[[#Headers],[OUTUBRO]],Tabela1[REFERENTE],"HONORARIO",Tabela1[ANO REF],AnoRef)-Tabela7[[#This Row],[VALOR HONORARIO]]</f>
        <v>0</v>
      </c>
      <c r="X50" s="55">
        <f>SUMIFS(Tabela1[VALOR],Tabela1[Coluna1],CLIENTE2,Tabela1[[REF ]],Tabela7[[#Headers],[NOVEMBRO]],Tabela1[REFERENTE],"HONORARIO",Tabela1[ANO REF],AnoRef)-Tabela7[[#This Row],[VALOR HONORARIO]]</f>
        <v>0</v>
      </c>
      <c r="Y50" s="56">
        <f>SUMIFS(Tabela1[VALOR],Tabela1[Coluna1],CLIENTE2,Tabela1[[REF ]],Tabela7[[#Headers],[DEZEMBRO]],Tabela1[REFERENTE],"HONORARIO",Tabela1[ANO REF],AnoRef)-Tabela7[[#This Row],[VALOR HONORARIO]]</f>
        <v>0</v>
      </c>
      <c r="Z50" s="57">
        <f>SUMIF(Tabela1[Coluna1],#REF!,Tabela1[VALOR])</f>
        <v>0</v>
      </c>
    </row>
    <row r="51" spans="1:26" ht="21.75" thickBot="1" x14ac:dyDescent="0.4">
      <c r="A51" s="57"/>
      <c r="C51" s="58">
        <f>F1</f>
        <v>12</v>
      </c>
      <c r="D51" s="57">
        <v>0</v>
      </c>
      <c r="E51" s="46">
        <f>SUM(Tabela7[[#This Row],[JANEIRO]:[DEZEMBRO]],(Tabela7[[#This Row],[MPD]]*Tabela7[[#This Row],[VALOR HONORARIO]]),Tabela7[[#This Row],[ACERTO]])</f>
        <v>0</v>
      </c>
      <c r="F51" s="49"/>
      <c r="G51" s="47">
        <f>SUMIFS(Tabela1[VALOR],Tabela1[Coluna1],CLIENTE2,Tabela1[REFERENTE],Tabela7[[#Headers],[ABERTURA DE EMPRESA]],Tabela1[ANO REF],AnoRef)</f>
        <v>0</v>
      </c>
      <c r="H51" s="50">
        <f>SUMIFS(Tabela1[VALOR],Tabela1[Coluna1],#REF!,Tabela1[REFERENTE],Tabela7[[#Headers],[IRPF]],Tabela1[ANO REF],AnoRef)</f>
        <v>0</v>
      </c>
      <c r="I51" s="79">
        <f>SUMIFS(Tabela1[VALOR],Tabela1[Coluna1],#REF!,Tabela1[REFERENTE],Tabela7[[#Headers],[BALANCO]],Tabela1[ANO REF],AnoRef)</f>
        <v>0</v>
      </c>
      <c r="J51" s="51">
        <f>SUMIFS(Tabela1[VALOR],Tabela1[Coluna1],CLIENTE2,Tabela1[REFERENTE],Tabela7[[#Headers],[DEFIS]],Tabela1[ANO REF],AnoRef)</f>
        <v>0</v>
      </c>
      <c r="K51" s="52">
        <f>SUMIFS(Tabela1[VALOR],Tabela1[Coluna1],CLIENTE2,Tabela1[REFERENTE],Tabela7[[#Headers],[RAIS]],Tabela1[ANO REF],AnoRef)</f>
        <v>0</v>
      </c>
      <c r="L51" s="59"/>
      <c r="M51" s="54">
        <f>SUMIFS(Tabela1[VALOR],Tabela1[Coluna1],#REF!,Tabela1[[REF ]],Tabela7[[#Headers],[ACERTO]],Tabela1[REFERENTE],"HONORARIO")+Tabela7[[#This Row],[ACERTO / SALDO DEVEDOR ANTERIOR]]</f>
        <v>0</v>
      </c>
      <c r="N51" s="55">
        <f>SUMIFS(Tabela1[VALOR],Tabela1[Coluna1],Tabela7[[#This Row],[CLIENTE2]],Tabela1[[REF ]],Tabela7[[#Headers],[JANEIRO]],Tabela1[REFERENTE],"HONORARIO",Tabela1[ANO REF],AnoRef)-Tabela7[[#This Row],[VALOR HONORARIO]]</f>
        <v>0</v>
      </c>
      <c r="O51" s="55">
        <f>SUMIFS(Tabela1[VALOR],Tabela1[Coluna1],CLIENTE2,Tabela1[[REF ]],Tabela7[[#Headers],[FEVEREIRO]],Tabela1[REFERENTE],"HONORARIO",Tabela1[ANO REF],AnoRef)-Tabela7[[#This Row],[VALOR HONORARIO]]</f>
        <v>0</v>
      </c>
      <c r="P51" s="55">
        <f>SUMIFS(Tabela1[VALOR],Tabela1[Coluna1],CLIENTE2,Tabela1[[REF ]],Tabela7[[#Headers],[MARÇO]],Tabela1[REFERENTE],"HONORARIO",Tabela1[ANO REF],AnoRef)-Tabela7[[#This Row],[VALOR HONORARIO]]</f>
        <v>0</v>
      </c>
      <c r="Q51" s="55">
        <f>SUMIFS(Tabela1[VALOR],Tabela1[Coluna1],CLIENTE2,Tabela1[[REF ]],Tabela7[[#Headers],[ABRIL]],Tabela1[REFERENTE],"HONORARIO",Tabela1[ANO REF],AnoRef)-Tabela7[[#This Row],[VALOR HONORARIO]]</f>
        <v>0</v>
      </c>
      <c r="R51" s="55">
        <f>SUMIFS(Tabela1[VALOR],Tabela1[Coluna1],CLIENTE2,Tabela1[[REF ]],Tabela7[[#Headers],[MAIO]],Tabela1[REFERENTE],"HONORARIO",Tabela1[ANO REF],AnoRef)-Tabela7[[#This Row],[VALOR HONORARIO]]</f>
        <v>0</v>
      </c>
      <c r="S51" s="55">
        <f>SUMIFS(Tabela1[VALOR],Tabela1[Coluna1],CLIENTE2,Tabela1[[REF ]],Tabela7[[#Headers],[JUNHO]],Tabela1[REFERENTE],"HONORARIO",Tabela1[ANO REF],AnoRef)-Tabela7[[#This Row],[VALOR HONORARIO]]</f>
        <v>0</v>
      </c>
      <c r="T51" s="55">
        <f>SUMIFS(Tabela1[VALOR],Tabela1[Coluna1],CLIENTE2,Tabela1[[REF ]],Tabela7[[#Headers],[JULHO]],Tabela1[REFERENTE],"HONORARIO",Tabela1[ANO REF],AnoRef)-Tabela7[[#This Row],[VALOR HONORARIO]]</f>
        <v>0</v>
      </c>
      <c r="U51" s="55">
        <f>SUMIFS(Tabela1[VALOR],Tabela1[Coluna1],CLIENTE2,Tabela1[[REF ]],Tabela7[[#Headers],[AGOSTO]],Tabela1[REFERENTE],"HONORARIO",Tabela1[ANO REF],AnoRef)-Tabela7[[#This Row],[VALOR HONORARIO]]</f>
        <v>0</v>
      </c>
      <c r="V51" s="55">
        <f>SUMIFS(Tabela1[VALOR],Tabela1[Coluna1],CLIENTE2,Tabela1[[REF ]],Tabela7[[#Headers],[SETEMBRO]],Tabela1[REFERENTE],"HONORARIO",Tabela1[ANO REF],AnoRef)-Tabela7[[#This Row],[VALOR HONORARIO]]</f>
        <v>0</v>
      </c>
      <c r="W51" s="55">
        <f>SUMIFS(Tabela1[VALOR],Tabela1[Coluna1],CLIENTE2,Tabela1[[REF ]],Tabela7[[#Headers],[OUTUBRO]],Tabela1[REFERENTE],"HONORARIO",Tabela1[ANO REF],AnoRef)-Tabela7[[#This Row],[VALOR HONORARIO]]</f>
        <v>0</v>
      </c>
      <c r="X51" s="55">
        <f>SUMIFS(Tabela1[VALOR],Tabela1[Coluna1],CLIENTE2,Tabela1[[REF ]],Tabela7[[#Headers],[NOVEMBRO]],Tabela1[REFERENTE],"HONORARIO",Tabela1[ANO REF],AnoRef)-Tabela7[[#This Row],[VALOR HONORARIO]]</f>
        <v>0</v>
      </c>
      <c r="Y51" s="56">
        <f>SUMIFS(Tabela1[VALOR],Tabela1[Coluna1],CLIENTE2,Tabela1[[REF ]],Tabela7[[#Headers],[DEZEMBRO]],Tabela1[REFERENTE],"HONORARIO",Tabela1[ANO REF],AnoRef)-Tabela7[[#This Row],[VALOR HONORARIO]]</f>
        <v>0</v>
      </c>
      <c r="Z51" s="57">
        <f>SUMIF(Tabela1[Coluna1],#REF!,Tabela1[VALOR])</f>
        <v>0</v>
      </c>
    </row>
    <row r="52" spans="1:26" ht="21.75" thickBot="1" x14ac:dyDescent="0.4">
      <c r="A52" s="57"/>
      <c r="C52" s="58">
        <f>F1</f>
        <v>12</v>
      </c>
      <c r="D52" s="57">
        <v>0</v>
      </c>
      <c r="E52" s="46">
        <f>SUM(Tabela7[[#This Row],[JANEIRO]:[DEZEMBRO]],(Tabela7[[#This Row],[MPD]]*Tabela7[[#This Row],[VALOR HONORARIO]]),Tabela7[[#This Row],[ACERTO]])</f>
        <v>0</v>
      </c>
      <c r="F52" s="49"/>
      <c r="G52" s="47">
        <f>SUMIFS(Tabela1[VALOR],Tabela1[Coluna1],CLIENTE2,Tabela1[REFERENTE],Tabela7[[#Headers],[ABERTURA DE EMPRESA]],Tabela1[ANO REF],AnoRef)</f>
        <v>0</v>
      </c>
      <c r="H52" s="50">
        <f>SUMIFS(Tabela1[VALOR],Tabela1[Coluna1],#REF!,Tabela1[REFERENTE],Tabela7[[#Headers],[IRPF]],Tabela1[ANO REF],AnoRef)</f>
        <v>0</v>
      </c>
      <c r="I52" s="79">
        <f>SUMIFS(Tabela1[VALOR],Tabela1[Coluna1],#REF!,Tabela1[REFERENTE],Tabela7[[#Headers],[BALANCO]],Tabela1[ANO REF],AnoRef)</f>
        <v>0</v>
      </c>
      <c r="J52" s="51">
        <f>SUMIFS(Tabela1[VALOR],Tabela1[Coluna1],CLIENTE2,Tabela1[REFERENTE],Tabela7[[#Headers],[DEFIS]],Tabela1[ANO REF],AnoRef)</f>
        <v>0</v>
      </c>
      <c r="K52" s="52">
        <f>SUMIFS(Tabela1[VALOR],Tabela1[Coluna1],CLIENTE2,Tabela1[REFERENTE],Tabela7[[#Headers],[RAIS]],Tabela1[ANO REF],AnoRef)</f>
        <v>0</v>
      </c>
      <c r="L52" s="59"/>
      <c r="M52" s="54">
        <f>SUMIFS(Tabela1[VALOR],Tabela1[Coluna1],#REF!,Tabela1[[REF ]],Tabela7[[#Headers],[ACERTO]],Tabela1[REFERENTE],"HONORARIO")+Tabela7[[#This Row],[ACERTO / SALDO DEVEDOR ANTERIOR]]</f>
        <v>0</v>
      </c>
      <c r="N52" s="55">
        <f>SUMIFS(Tabela1[VALOR],Tabela1[Coluna1],Tabela7[[#This Row],[CLIENTE2]],Tabela1[[REF ]],Tabela7[[#Headers],[JANEIRO]],Tabela1[REFERENTE],"HONORARIO",Tabela1[ANO REF],AnoRef)-Tabela7[[#This Row],[VALOR HONORARIO]]</f>
        <v>0</v>
      </c>
      <c r="O52" s="55">
        <f>SUMIFS(Tabela1[VALOR],Tabela1[Coluna1],CLIENTE2,Tabela1[[REF ]],Tabela7[[#Headers],[FEVEREIRO]],Tabela1[REFERENTE],"HONORARIO",Tabela1[ANO REF],AnoRef)-Tabela7[[#This Row],[VALOR HONORARIO]]</f>
        <v>0</v>
      </c>
      <c r="P52" s="55">
        <f>SUMIFS(Tabela1[VALOR],Tabela1[Coluna1],CLIENTE2,Tabela1[[REF ]],Tabela7[[#Headers],[MARÇO]],Tabela1[REFERENTE],"HONORARIO",Tabela1[ANO REF],AnoRef)-Tabela7[[#This Row],[VALOR HONORARIO]]</f>
        <v>0</v>
      </c>
      <c r="Q52" s="55">
        <f>SUMIFS(Tabela1[VALOR],Tabela1[Coluna1],CLIENTE2,Tabela1[[REF ]],Tabela7[[#Headers],[ABRIL]],Tabela1[REFERENTE],"HONORARIO",Tabela1[ANO REF],AnoRef)-Tabela7[[#This Row],[VALOR HONORARIO]]</f>
        <v>0</v>
      </c>
      <c r="R52" s="55">
        <f>SUMIFS(Tabela1[VALOR],Tabela1[Coluna1],CLIENTE2,Tabela1[[REF ]],Tabela7[[#Headers],[MAIO]],Tabela1[REFERENTE],"HONORARIO",Tabela1[ANO REF],AnoRef)-Tabela7[[#This Row],[VALOR HONORARIO]]</f>
        <v>0</v>
      </c>
      <c r="S52" s="55">
        <f>SUMIFS(Tabela1[VALOR],Tabela1[Coluna1],CLIENTE2,Tabela1[[REF ]],Tabela7[[#Headers],[JUNHO]],Tabela1[REFERENTE],"HONORARIO",Tabela1[ANO REF],AnoRef)-Tabela7[[#This Row],[VALOR HONORARIO]]</f>
        <v>0</v>
      </c>
      <c r="T52" s="55">
        <f>SUMIFS(Tabela1[VALOR],Tabela1[Coluna1],CLIENTE2,Tabela1[[REF ]],Tabela7[[#Headers],[JULHO]],Tabela1[REFERENTE],"HONORARIO",Tabela1[ANO REF],AnoRef)-Tabela7[[#This Row],[VALOR HONORARIO]]</f>
        <v>0</v>
      </c>
      <c r="U52" s="55">
        <f>SUMIFS(Tabela1[VALOR],Tabela1[Coluna1],CLIENTE2,Tabela1[[REF ]],Tabela7[[#Headers],[AGOSTO]],Tabela1[REFERENTE],"HONORARIO",Tabela1[ANO REF],AnoRef)-Tabela7[[#This Row],[VALOR HONORARIO]]</f>
        <v>0</v>
      </c>
      <c r="V52" s="55">
        <f>SUMIFS(Tabela1[VALOR],Tabela1[Coluna1],CLIENTE2,Tabela1[[REF ]],Tabela7[[#Headers],[SETEMBRO]],Tabela1[REFERENTE],"HONORARIO",Tabela1[ANO REF],AnoRef)-Tabela7[[#This Row],[VALOR HONORARIO]]</f>
        <v>0</v>
      </c>
      <c r="W52" s="55">
        <f>SUMIFS(Tabela1[VALOR],Tabela1[Coluna1],CLIENTE2,Tabela1[[REF ]],Tabela7[[#Headers],[OUTUBRO]],Tabela1[REFERENTE],"HONORARIO",Tabela1[ANO REF],AnoRef)-Tabela7[[#This Row],[VALOR HONORARIO]]</f>
        <v>0</v>
      </c>
      <c r="X52" s="55">
        <f>SUMIFS(Tabela1[VALOR],Tabela1[Coluna1],CLIENTE2,Tabela1[[REF ]],Tabela7[[#Headers],[NOVEMBRO]],Tabela1[REFERENTE],"HONORARIO",Tabela1[ANO REF],AnoRef)-Tabela7[[#This Row],[VALOR HONORARIO]]</f>
        <v>0</v>
      </c>
      <c r="Y52" s="56">
        <f>SUMIFS(Tabela1[VALOR],Tabela1[Coluna1],CLIENTE2,Tabela1[[REF ]],Tabela7[[#Headers],[DEZEMBRO]],Tabela1[REFERENTE],"HONORARIO",Tabela1[ANO REF],AnoRef)-Tabela7[[#This Row],[VALOR HONORARIO]]</f>
        <v>0</v>
      </c>
      <c r="Z52" s="57">
        <f>SUMIF(Tabela1[Coluna1],#REF!,Tabela1[VALOR])</f>
        <v>0</v>
      </c>
    </row>
    <row r="53" spans="1:26" ht="21.75" thickBot="1" x14ac:dyDescent="0.4">
      <c r="A53" s="57"/>
      <c r="C53" s="58">
        <f>F1</f>
        <v>12</v>
      </c>
      <c r="D53" s="57">
        <v>0</v>
      </c>
      <c r="E53" s="46">
        <f>SUM(Tabela7[[#This Row],[JANEIRO]:[DEZEMBRO]],(Tabela7[[#This Row],[MPD]]*Tabela7[[#This Row],[VALOR HONORARIO]]),Tabela7[[#This Row],[ACERTO]])</f>
        <v>0</v>
      </c>
      <c r="F53" s="49"/>
      <c r="G53" s="47">
        <f>SUMIFS(Tabela1[VALOR],Tabela1[Coluna1],CLIENTE2,Tabela1[REFERENTE],Tabela7[[#Headers],[ABERTURA DE EMPRESA]],Tabela1[ANO REF],AnoRef)</f>
        <v>0</v>
      </c>
      <c r="H53" s="50">
        <f>SUMIFS(Tabela1[VALOR],Tabela1[Coluna1],#REF!,Tabela1[REFERENTE],Tabela7[[#Headers],[IRPF]],Tabela1[ANO REF],AnoRef)</f>
        <v>0</v>
      </c>
      <c r="I53" s="79">
        <f>SUMIFS(Tabela1[VALOR],Tabela1[Coluna1],#REF!,Tabela1[REFERENTE],Tabela7[[#Headers],[BALANCO]],Tabela1[ANO REF],AnoRef)</f>
        <v>0</v>
      </c>
      <c r="J53" s="51">
        <f>SUMIFS(Tabela1[VALOR],Tabela1[Coluna1],CLIENTE2,Tabela1[REFERENTE],Tabela7[[#Headers],[DEFIS]],Tabela1[ANO REF],AnoRef)</f>
        <v>0</v>
      </c>
      <c r="K53" s="52">
        <f>SUMIFS(Tabela1[VALOR],Tabela1[Coluna1],CLIENTE2,Tabela1[REFERENTE],Tabela7[[#Headers],[RAIS]],Tabela1[ANO REF],AnoRef)</f>
        <v>0</v>
      </c>
      <c r="L53" s="59"/>
      <c r="M53" s="54">
        <f>SUMIFS(Tabela1[VALOR],Tabela1[Coluna1],#REF!,Tabela1[[REF ]],Tabela7[[#Headers],[ACERTO]],Tabela1[REFERENTE],"HONORARIO")+Tabela7[[#This Row],[ACERTO / SALDO DEVEDOR ANTERIOR]]</f>
        <v>0</v>
      </c>
      <c r="N53" s="55">
        <f>SUMIFS(Tabela1[VALOR],Tabela1[Coluna1],Tabela7[[#This Row],[CLIENTE2]],Tabela1[[REF ]],Tabela7[[#Headers],[JANEIRO]],Tabela1[REFERENTE],"HONORARIO",Tabela1[ANO REF],AnoRef)-Tabela7[[#This Row],[VALOR HONORARIO]]</f>
        <v>0</v>
      </c>
      <c r="O53" s="55">
        <f>SUMIFS(Tabela1[VALOR],Tabela1[Coluna1],CLIENTE2,Tabela1[[REF ]],Tabela7[[#Headers],[FEVEREIRO]],Tabela1[REFERENTE],"HONORARIO",Tabela1[ANO REF],AnoRef)-Tabela7[[#This Row],[VALOR HONORARIO]]</f>
        <v>0</v>
      </c>
      <c r="P53" s="55">
        <f>SUMIFS(Tabela1[VALOR],Tabela1[Coluna1],CLIENTE2,Tabela1[[REF ]],Tabela7[[#Headers],[MARÇO]],Tabela1[REFERENTE],"HONORARIO",Tabela1[ANO REF],AnoRef)-Tabela7[[#This Row],[VALOR HONORARIO]]</f>
        <v>0</v>
      </c>
      <c r="Q53" s="55">
        <f>SUMIFS(Tabela1[VALOR],Tabela1[Coluna1],CLIENTE2,Tabela1[[REF ]],Tabela7[[#Headers],[ABRIL]],Tabela1[REFERENTE],"HONORARIO",Tabela1[ANO REF],AnoRef)-Tabela7[[#This Row],[VALOR HONORARIO]]</f>
        <v>0</v>
      </c>
      <c r="R53" s="55">
        <f>SUMIFS(Tabela1[VALOR],Tabela1[Coluna1],CLIENTE2,Tabela1[[REF ]],Tabela7[[#Headers],[MAIO]],Tabela1[REFERENTE],"HONORARIO",Tabela1[ANO REF],AnoRef)-Tabela7[[#This Row],[VALOR HONORARIO]]</f>
        <v>0</v>
      </c>
      <c r="S53" s="55">
        <f>SUMIFS(Tabela1[VALOR],Tabela1[Coluna1],CLIENTE2,Tabela1[[REF ]],Tabela7[[#Headers],[JUNHO]],Tabela1[REFERENTE],"HONORARIO",Tabela1[ANO REF],AnoRef)-Tabela7[[#This Row],[VALOR HONORARIO]]</f>
        <v>0</v>
      </c>
      <c r="T53" s="55">
        <f>SUMIFS(Tabela1[VALOR],Tabela1[Coluna1],CLIENTE2,Tabela1[[REF ]],Tabela7[[#Headers],[JULHO]],Tabela1[REFERENTE],"HONORARIO",Tabela1[ANO REF],AnoRef)-Tabela7[[#This Row],[VALOR HONORARIO]]</f>
        <v>0</v>
      </c>
      <c r="U53" s="55">
        <f>SUMIFS(Tabela1[VALOR],Tabela1[Coluna1],CLIENTE2,Tabela1[[REF ]],Tabela7[[#Headers],[AGOSTO]],Tabela1[REFERENTE],"HONORARIO",Tabela1[ANO REF],AnoRef)-Tabela7[[#This Row],[VALOR HONORARIO]]</f>
        <v>0</v>
      </c>
      <c r="V53" s="55">
        <f>SUMIFS(Tabela1[VALOR],Tabela1[Coluna1],CLIENTE2,Tabela1[[REF ]],Tabela7[[#Headers],[SETEMBRO]],Tabela1[REFERENTE],"HONORARIO",Tabela1[ANO REF],AnoRef)-Tabela7[[#This Row],[VALOR HONORARIO]]</f>
        <v>0</v>
      </c>
      <c r="W53" s="55">
        <f>SUMIFS(Tabela1[VALOR],Tabela1[Coluna1],CLIENTE2,Tabela1[[REF ]],Tabela7[[#Headers],[OUTUBRO]],Tabela1[REFERENTE],"HONORARIO",Tabela1[ANO REF],AnoRef)-Tabela7[[#This Row],[VALOR HONORARIO]]</f>
        <v>0</v>
      </c>
      <c r="X53" s="55">
        <f>SUMIFS(Tabela1[VALOR],Tabela1[Coluna1],CLIENTE2,Tabela1[[REF ]],Tabela7[[#Headers],[NOVEMBRO]],Tabela1[REFERENTE],"HONORARIO",Tabela1[ANO REF],AnoRef)-Tabela7[[#This Row],[VALOR HONORARIO]]</f>
        <v>0</v>
      </c>
      <c r="Y53" s="56">
        <f>SUMIFS(Tabela1[VALOR],Tabela1[Coluna1],CLIENTE2,Tabela1[[REF ]],Tabela7[[#Headers],[DEZEMBRO]],Tabela1[REFERENTE],"HONORARIO",Tabela1[ANO REF],AnoRef)-Tabela7[[#This Row],[VALOR HONORARIO]]</f>
        <v>0</v>
      </c>
      <c r="Z53" s="57">
        <f>SUMIF(Tabela1[Coluna1],#REF!,Tabela1[VALOR])</f>
        <v>0</v>
      </c>
    </row>
    <row r="54" spans="1:26" ht="21.75" thickBot="1" x14ac:dyDescent="0.4">
      <c r="A54" s="57"/>
      <c r="C54" s="58">
        <f>F1</f>
        <v>12</v>
      </c>
      <c r="D54" s="57">
        <v>0</v>
      </c>
      <c r="E54" s="46">
        <f>SUM(Tabela7[[#This Row],[JANEIRO]:[DEZEMBRO]],(Tabela7[[#This Row],[MPD]]*Tabela7[[#This Row],[VALOR HONORARIO]]),Tabela7[[#This Row],[ACERTO]])</f>
        <v>0</v>
      </c>
      <c r="F54" s="49"/>
      <c r="G54" s="47">
        <f>SUMIFS(Tabela1[VALOR],Tabela1[Coluna1],CLIENTE2,Tabela1[REFERENTE],Tabela7[[#Headers],[ABERTURA DE EMPRESA]],Tabela1[ANO REF],AnoRef)</f>
        <v>0</v>
      </c>
      <c r="H54" s="50">
        <f>SUMIFS(Tabela1[VALOR],Tabela1[Coluna1],#REF!,Tabela1[REFERENTE],Tabela7[[#Headers],[IRPF]],Tabela1[ANO REF],AnoRef)</f>
        <v>0</v>
      </c>
      <c r="I54" s="79">
        <f>SUMIFS(Tabela1[VALOR],Tabela1[Coluna1],#REF!,Tabela1[REFERENTE],Tabela7[[#Headers],[BALANCO]],Tabela1[ANO REF],AnoRef)</f>
        <v>0</v>
      </c>
      <c r="J54" s="51">
        <f>SUMIFS(Tabela1[VALOR],Tabela1[Coluna1],CLIENTE2,Tabela1[REFERENTE],Tabela7[[#Headers],[DEFIS]],Tabela1[ANO REF],AnoRef)</f>
        <v>0</v>
      </c>
      <c r="K54" s="52">
        <f>SUMIFS(Tabela1[VALOR],Tabela1[Coluna1],CLIENTE2,Tabela1[REFERENTE],Tabela7[[#Headers],[RAIS]],Tabela1[ANO REF],AnoRef)</f>
        <v>0</v>
      </c>
      <c r="L54" s="59"/>
      <c r="M54" s="54">
        <f>SUMIFS(Tabela1[VALOR],Tabela1[Coluna1],#REF!,Tabela1[[REF ]],Tabela7[[#Headers],[ACERTO]],Tabela1[REFERENTE],"HONORARIO")+Tabela7[[#This Row],[ACERTO / SALDO DEVEDOR ANTERIOR]]</f>
        <v>0</v>
      </c>
      <c r="N54" s="55">
        <f>SUMIFS(Tabela1[VALOR],Tabela1[Coluna1],Tabela7[[#This Row],[CLIENTE2]],Tabela1[[REF ]],Tabela7[[#Headers],[JANEIRO]],Tabela1[REFERENTE],"HONORARIO",Tabela1[ANO REF],AnoRef)-Tabela7[[#This Row],[VALOR HONORARIO]]</f>
        <v>0</v>
      </c>
      <c r="O54" s="55">
        <f>SUMIFS(Tabela1[VALOR],Tabela1[Coluna1],CLIENTE2,Tabela1[[REF ]],Tabela7[[#Headers],[FEVEREIRO]],Tabela1[REFERENTE],"HONORARIO",Tabela1[ANO REF],AnoRef)-Tabela7[[#This Row],[VALOR HONORARIO]]</f>
        <v>0</v>
      </c>
      <c r="P54" s="55">
        <f>SUMIFS(Tabela1[VALOR],Tabela1[Coluna1],CLIENTE2,Tabela1[[REF ]],Tabela7[[#Headers],[MARÇO]],Tabela1[REFERENTE],"HONORARIO",Tabela1[ANO REF],AnoRef)-Tabela7[[#This Row],[VALOR HONORARIO]]</f>
        <v>0</v>
      </c>
      <c r="Q54" s="55">
        <f>SUMIFS(Tabela1[VALOR],Tabela1[Coluna1],CLIENTE2,Tabela1[[REF ]],Tabela7[[#Headers],[ABRIL]],Tabela1[REFERENTE],"HONORARIO",Tabela1[ANO REF],AnoRef)-Tabela7[[#This Row],[VALOR HONORARIO]]</f>
        <v>0</v>
      </c>
      <c r="R54" s="55">
        <f>SUMIFS(Tabela1[VALOR],Tabela1[Coluna1],CLIENTE2,Tabela1[[REF ]],Tabela7[[#Headers],[MAIO]],Tabela1[REFERENTE],"HONORARIO",Tabela1[ANO REF],AnoRef)-Tabela7[[#This Row],[VALOR HONORARIO]]</f>
        <v>0</v>
      </c>
      <c r="S54" s="55">
        <f>SUMIFS(Tabela1[VALOR],Tabela1[Coluna1],CLIENTE2,Tabela1[[REF ]],Tabela7[[#Headers],[JUNHO]],Tabela1[REFERENTE],"HONORARIO",Tabela1[ANO REF],AnoRef)-Tabela7[[#This Row],[VALOR HONORARIO]]</f>
        <v>0</v>
      </c>
      <c r="T54" s="55">
        <f>SUMIFS(Tabela1[VALOR],Tabela1[Coluna1],CLIENTE2,Tabela1[[REF ]],Tabela7[[#Headers],[JULHO]],Tabela1[REFERENTE],"HONORARIO",Tabela1[ANO REF],AnoRef)-Tabela7[[#This Row],[VALOR HONORARIO]]</f>
        <v>0</v>
      </c>
      <c r="U54" s="55">
        <f>SUMIFS(Tabela1[VALOR],Tabela1[Coluna1],CLIENTE2,Tabela1[[REF ]],Tabela7[[#Headers],[AGOSTO]],Tabela1[REFERENTE],"HONORARIO",Tabela1[ANO REF],AnoRef)-Tabela7[[#This Row],[VALOR HONORARIO]]</f>
        <v>0</v>
      </c>
      <c r="V54" s="55">
        <f>SUMIFS(Tabela1[VALOR],Tabela1[Coluna1],CLIENTE2,Tabela1[[REF ]],Tabela7[[#Headers],[SETEMBRO]],Tabela1[REFERENTE],"HONORARIO",Tabela1[ANO REF],AnoRef)-Tabela7[[#This Row],[VALOR HONORARIO]]</f>
        <v>0</v>
      </c>
      <c r="W54" s="55">
        <f>SUMIFS(Tabela1[VALOR],Tabela1[Coluna1],CLIENTE2,Tabela1[[REF ]],Tabela7[[#Headers],[OUTUBRO]],Tabela1[REFERENTE],"HONORARIO",Tabela1[ANO REF],AnoRef)-Tabela7[[#This Row],[VALOR HONORARIO]]</f>
        <v>0</v>
      </c>
      <c r="X54" s="55">
        <f>SUMIFS(Tabela1[VALOR],Tabela1[Coluna1],CLIENTE2,Tabela1[[REF ]],Tabela7[[#Headers],[NOVEMBRO]],Tabela1[REFERENTE],"HONORARIO",Tabela1[ANO REF],AnoRef)-Tabela7[[#This Row],[VALOR HONORARIO]]</f>
        <v>0</v>
      </c>
      <c r="Y54" s="56">
        <f>SUMIFS(Tabela1[VALOR],Tabela1[Coluna1],CLIENTE2,Tabela1[[REF ]],Tabela7[[#Headers],[DEZEMBRO]],Tabela1[REFERENTE],"HONORARIO",Tabela1[ANO REF],AnoRef)-Tabela7[[#This Row],[VALOR HONORARIO]]</f>
        <v>0</v>
      </c>
      <c r="Z54" s="57">
        <f>SUMIF(Tabela1[Coluna1],#REF!,Tabela1[VALOR])</f>
        <v>0</v>
      </c>
    </row>
    <row r="55" spans="1:26" ht="21.75" thickBot="1" x14ac:dyDescent="0.4">
      <c r="A55" s="57"/>
      <c r="C55" s="58">
        <f>F1</f>
        <v>12</v>
      </c>
      <c r="D55" s="57">
        <v>0</v>
      </c>
      <c r="E55" s="46">
        <f>SUM(Tabela7[[#This Row],[JANEIRO]:[DEZEMBRO]],(Tabela7[[#This Row],[MPD]]*Tabela7[[#This Row],[VALOR HONORARIO]]),Tabela7[[#This Row],[ACERTO]])</f>
        <v>0</v>
      </c>
      <c r="F55" s="49"/>
      <c r="G55" s="47">
        <f>SUMIFS(Tabela1[VALOR],Tabela1[Coluna1],CLIENTE2,Tabela1[REFERENTE],Tabela7[[#Headers],[ABERTURA DE EMPRESA]],Tabela1[ANO REF],AnoRef)</f>
        <v>0</v>
      </c>
      <c r="H55" s="50">
        <f>SUMIFS(Tabela1[VALOR],Tabela1[Coluna1],#REF!,Tabela1[REFERENTE],Tabela7[[#Headers],[IRPF]],Tabela1[ANO REF],AnoRef)</f>
        <v>0</v>
      </c>
      <c r="I55" s="79">
        <f>SUMIFS(Tabela1[VALOR],Tabela1[Coluna1],#REF!,Tabela1[REFERENTE],Tabela7[[#Headers],[BALANCO]],Tabela1[ANO REF],AnoRef)</f>
        <v>0</v>
      </c>
      <c r="J55" s="51">
        <f>SUMIFS(Tabela1[VALOR],Tabela1[Coluna1],CLIENTE2,Tabela1[REFERENTE],Tabela7[[#Headers],[DEFIS]],Tabela1[ANO REF],AnoRef)</f>
        <v>0</v>
      </c>
      <c r="K55" s="52">
        <f>SUMIFS(Tabela1[VALOR],Tabela1[Coluna1],CLIENTE2,Tabela1[REFERENTE],Tabela7[[#Headers],[RAIS]],Tabela1[ANO REF],AnoRef)</f>
        <v>0</v>
      </c>
      <c r="L55" s="59"/>
      <c r="M55" s="54">
        <f>SUMIFS(Tabela1[VALOR],Tabela1[Coluna1],#REF!,Tabela1[[REF ]],Tabela7[[#Headers],[ACERTO]],Tabela1[REFERENTE],"HONORARIO")+Tabela7[[#This Row],[ACERTO / SALDO DEVEDOR ANTERIOR]]</f>
        <v>0</v>
      </c>
      <c r="N55" s="55">
        <f>SUMIFS(Tabela1[VALOR],Tabela1[Coluna1],Tabela7[[#This Row],[CLIENTE2]],Tabela1[[REF ]],Tabela7[[#Headers],[JANEIRO]],Tabela1[REFERENTE],"HONORARIO",Tabela1[ANO REF],AnoRef)-Tabela7[[#This Row],[VALOR HONORARIO]]</f>
        <v>0</v>
      </c>
      <c r="O55" s="55">
        <f>SUMIFS(Tabela1[VALOR],Tabela1[Coluna1],CLIENTE2,Tabela1[[REF ]],Tabela7[[#Headers],[FEVEREIRO]],Tabela1[REFERENTE],"HONORARIO",Tabela1[ANO REF],AnoRef)-Tabela7[[#This Row],[VALOR HONORARIO]]</f>
        <v>0</v>
      </c>
      <c r="P55" s="55">
        <f>SUMIFS(Tabela1[VALOR],Tabela1[Coluna1],CLIENTE2,Tabela1[[REF ]],Tabela7[[#Headers],[MARÇO]],Tabela1[REFERENTE],"HONORARIO",Tabela1[ANO REF],AnoRef)-Tabela7[[#This Row],[VALOR HONORARIO]]</f>
        <v>0</v>
      </c>
      <c r="Q55" s="55">
        <f>SUMIFS(Tabela1[VALOR],Tabela1[Coluna1],CLIENTE2,Tabela1[[REF ]],Tabela7[[#Headers],[ABRIL]],Tabela1[REFERENTE],"HONORARIO",Tabela1[ANO REF],AnoRef)-Tabela7[[#This Row],[VALOR HONORARIO]]</f>
        <v>0</v>
      </c>
      <c r="R55" s="55">
        <f>SUMIFS(Tabela1[VALOR],Tabela1[Coluna1],CLIENTE2,Tabela1[[REF ]],Tabela7[[#Headers],[MAIO]],Tabela1[REFERENTE],"HONORARIO",Tabela1[ANO REF],AnoRef)-Tabela7[[#This Row],[VALOR HONORARIO]]</f>
        <v>0</v>
      </c>
      <c r="S55" s="55">
        <f>SUMIFS(Tabela1[VALOR],Tabela1[Coluna1],CLIENTE2,Tabela1[[REF ]],Tabela7[[#Headers],[JUNHO]],Tabela1[REFERENTE],"HONORARIO",Tabela1[ANO REF],AnoRef)-Tabela7[[#This Row],[VALOR HONORARIO]]</f>
        <v>0</v>
      </c>
      <c r="T55" s="55">
        <f>SUMIFS(Tabela1[VALOR],Tabela1[Coluna1],CLIENTE2,Tabela1[[REF ]],Tabela7[[#Headers],[JULHO]],Tabela1[REFERENTE],"HONORARIO",Tabela1[ANO REF],AnoRef)-Tabela7[[#This Row],[VALOR HONORARIO]]</f>
        <v>0</v>
      </c>
      <c r="U55" s="55">
        <f>SUMIFS(Tabela1[VALOR],Tabela1[Coluna1],CLIENTE2,Tabela1[[REF ]],Tabela7[[#Headers],[AGOSTO]],Tabela1[REFERENTE],"HONORARIO",Tabela1[ANO REF],AnoRef)-Tabela7[[#This Row],[VALOR HONORARIO]]</f>
        <v>0</v>
      </c>
      <c r="V55" s="55">
        <f>SUMIFS(Tabela1[VALOR],Tabela1[Coluna1],CLIENTE2,Tabela1[[REF ]],Tabela7[[#Headers],[SETEMBRO]],Tabela1[REFERENTE],"HONORARIO",Tabela1[ANO REF],AnoRef)-Tabela7[[#This Row],[VALOR HONORARIO]]</f>
        <v>0</v>
      </c>
      <c r="W55" s="55">
        <f>SUMIFS(Tabela1[VALOR],Tabela1[Coluna1],CLIENTE2,Tabela1[[REF ]],Tabela7[[#Headers],[OUTUBRO]],Tabela1[REFERENTE],"HONORARIO",Tabela1[ANO REF],AnoRef)-Tabela7[[#This Row],[VALOR HONORARIO]]</f>
        <v>0</v>
      </c>
      <c r="X55" s="55">
        <f>SUMIFS(Tabela1[VALOR],Tabela1[Coluna1],CLIENTE2,Tabela1[[REF ]],Tabela7[[#Headers],[NOVEMBRO]],Tabela1[REFERENTE],"HONORARIO",Tabela1[ANO REF],AnoRef)-Tabela7[[#This Row],[VALOR HONORARIO]]</f>
        <v>0</v>
      </c>
      <c r="Y55" s="56">
        <f>SUMIFS(Tabela1[VALOR],Tabela1[Coluna1],CLIENTE2,Tabela1[[REF ]],Tabela7[[#Headers],[DEZEMBRO]],Tabela1[REFERENTE],"HONORARIO",Tabela1[ANO REF],AnoRef)-Tabela7[[#This Row],[VALOR HONORARIO]]</f>
        <v>0</v>
      </c>
      <c r="Z55" s="57">
        <f>SUMIF(Tabela1[Coluna1],#REF!,Tabela1[VALOR])</f>
        <v>0</v>
      </c>
    </row>
    <row r="56" spans="1:26" ht="21.75" thickBot="1" x14ac:dyDescent="0.4">
      <c r="A56" s="57"/>
      <c r="C56" s="58">
        <f>F1</f>
        <v>12</v>
      </c>
      <c r="D56" s="57">
        <v>0</v>
      </c>
      <c r="E56" s="46">
        <f>SUM(Tabela7[[#This Row],[JANEIRO]:[DEZEMBRO]],(Tabela7[[#This Row],[MPD]]*Tabela7[[#This Row],[VALOR HONORARIO]]),Tabela7[[#This Row],[ACERTO]])</f>
        <v>0</v>
      </c>
      <c r="F56" s="49"/>
      <c r="G56" s="47">
        <f>SUMIFS(Tabela1[VALOR],Tabela1[Coluna1],CLIENTE2,Tabela1[REFERENTE],Tabela7[[#Headers],[ABERTURA DE EMPRESA]],Tabela1[ANO REF],AnoRef)</f>
        <v>0</v>
      </c>
      <c r="H56" s="50">
        <f>SUMIFS(Tabela1[VALOR],Tabela1[Coluna1],#REF!,Tabela1[REFERENTE],Tabela7[[#Headers],[IRPF]],Tabela1[ANO REF],AnoRef)</f>
        <v>0</v>
      </c>
      <c r="I56" s="79">
        <f>SUMIFS(Tabela1[VALOR],Tabela1[Coluna1],#REF!,Tabela1[REFERENTE],Tabela7[[#Headers],[BALANCO]],Tabela1[ANO REF],AnoRef)</f>
        <v>0</v>
      </c>
      <c r="J56" s="51">
        <f>SUMIFS(Tabela1[VALOR],Tabela1[Coluna1],CLIENTE2,Tabela1[REFERENTE],Tabela7[[#Headers],[DEFIS]],Tabela1[ANO REF],AnoRef)</f>
        <v>0</v>
      </c>
      <c r="K56" s="52">
        <f>SUMIFS(Tabela1[VALOR],Tabela1[Coluna1],CLIENTE2,Tabela1[REFERENTE],Tabela7[[#Headers],[RAIS]],Tabela1[ANO REF],AnoRef)</f>
        <v>0</v>
      </c>
      <c r="L56" s="59"/>
      <c r="M56" s="54">
        <f>SUMIFS(Tabela1[VALOR],Tabela1[Coluna1],#REF!,Tabela1[[REF ]],Tabela7[[#Headers],[ACERTO]],Tabela1[REFERENTE],"HONORARIO")+Tabela7[[#This Row],[ACERTO / SALDO DEVEDOR ANTERIOR]]</f>
        <v>0</v>
      </c>
      <c r="N56" s="55">
        <f>SUMIFS(Tabela1[VALOR],Tabela1[Coluna1],Tabela7[[#This Row],[CLIENTE2]],Tabela1[[REF ]],Tabela7[[#Headers],[JANEIRO]],Tabela1[REFERENTE],"HONORARIO",Tabela1[ANO REF],AnoRef)-Tabela7[[#This Row],[VALOR HONORARIO]]</f>
        <v>0</v>
      </c>
      <c r="O56" s="55">
        <f>SUMIFS(Tabela1[VALOR],Tabela1[Coluna1],CLIENTE2,Tabela1[[REF ]],Tabela7[[#Headers],[FEVEREIRO]],Tabela1[REFERENTE],"HONORARIO",Tabela1[ANO REF],AnoRef)-Tabela7[[#This Row],[VALOR HONORARIO]]</f>
        <v>0</v>
      </c>
      <c r="P56" s="55">
        <f>SUMIFS(Tabela1[VALOR],Tabela1[Coluna1],CLIENTE2,Tabela1[[REF ]],Tabela7[[#Headers],[MARÇO]],Tabela1[REFERENTE],"HONORARIO",Tabela1[ANO REF],AnoRef)-Tabela7[[#This Row],[VALOR HONORARIO]]</f>
        <v>0</v>
      </c>
      <c r="Q56" s="55">
        <f>SUMIFS(Tabela1[VALOR],Tabela1[Coluna1],CLIENTE2,Tabela1[[REF ]],Tabela7[[#Headers],[ABRIL]],Tabela1[REFERENTE],"HONORARIO",Tabela1[ANO REF],AnoRef)-Tabela7[[#This Row],[VALOR HONORARIO]]</f>
        <v>0</v>
      </c>
      <c r="R56" s="55">
        <f>SUMIFS(Tabela1[VALOR],Tabela1[Coluna1],CLIENTE2,Tabela1[[REF ]],Tabela7[[#Headers],[MAIO]],Tabela1[REFERENTE],"HONORARIO",Tabela1[ANO REF],AnoRef)-Tabela7[[#This Row],[VALOR HONORARIO]]</f>
        <v>0</v>
      </c>
      <c r="S56" s="55">
        <f>SUMIFS(Tabela1[VALOR],Tabela1[Coluna1],CLIENTE2,Tabela1[[REF ]],Tabela7[[#Headers],[JUNHO]],Tabela1[REFERENTE],"HONORARIO",Tabela1[ANO REF],AnoRef)-Tabela7[[#This Row],[VALOR HONORARIO]]</f>
        <v>0</v>
      </c>
      <c r="T56" s="55">
        <f>SUMIFS(Tabela1[VALOR],Tabela1[Coluna1],CLIENTE2,Tabela1[[REF ]],Tabela7[[#Headers],[JULHO]],Tabela1[REFERENTE],"HONORARIO",Tabela1[ANO REF],AnoRef)-Tabela7[[#This Row],[VALOR HONORARIO]]</f>
        <v>0</v>
      </c>
      <c r="U56" s="55">
        <f>SUMIFS(Tabela1[VALOR],Tabela1[Coluna1],CLIENTE2,Tabela1[[REF ]],Tabela7[[#Headers],[AGOSTO]],Tabela1[REFERENTE],"HONORARIO",Tabela1[ANO REF],AnoRef)-Tabela7[[#This Row],[VALOR HONORARIO]]</f>
        <v>0</v>
      </c>
      <c r="V56" s="55">
        <f>SUMIFS(Tabela1[VALOR],Tabela1[Coluna1],CLIENTE2,Tabela1[[REF ]],Tabela7[[#Headers],[SETEMBRO]],Tabela1[REFERENTE],"HONORARIO",Tabela1[ANO REF],AnoRef)-Tabela7[[#This Row],[VALOR HONORARIO]]</f>
        <v>0</v>
      </c>
      <c r="W56" s="55">
        <f>SUMIFS(Tabela1[VALOR],Tabela1[Coluna1],CLIENTE2,Tabela1[[REF ]],Tabela7[[#Headers],[OUTUBRO]],Tabela1[REFERENTE],"HONORARIO",Tabela1[ANO REF],AnoRef)-Tabela7[[#This Row],[VALOR HONORARIO]]</f>
        <v>0</v>
      </c>
      <c r="X56" s="55">
        <f>SUMIFS(Tabela1[VALOR],Tabela1[Coluna1],CLIENTE2,Tabela1[[REF ]],Tabela7[[#Headers],[NOVEMBRO]],Tabela1[REFERENTE],"HONORARIO",Tabela1[ANO REF],AnoRef)-Tabela7[[#This Row],[VALOR HONORARIO]]</f>
        <v>0</v>
      </c>
      <c r="Y56" s="56">
        <f>SUMIFS(Tabela1[VALOR],Tabela1[Coluna1],CLIENTE2,Tabela1[[REF ]],Tabela7[[#Headers],[DEZEMBRO]],Tabela1[REFERENTE],"HONORARIO",Tabela1[ANO REF],AnoRef)-Tabela7[[#This Row],[VALOR HONORARIO]]</f>
        <v>0</v>
      </c>
      <c r="Z56" s="57">
        <f>SUMIF(Tabela1[Coluna1],#REF!,Tabela1[VALOR])</f>
        <v>0</v>
      </c>
    </row>
    <row r="57" spans="1:26" ht="21.75" thickBot="1" x14ac:dyDescent="0.4">
      <c r="A57" s="57"/>
      <c r="C57" s="58">
        <f>F1</f>
        <v>12</v>
      </c>
      <c r="D57" s="57">
        <v>0</v>
      </c>
      <c r="E57" s="46">
        <f>SUM(Tabela7[[#This Row],[JANEIRO]:[DEZEMBRO]],(Tabela7[[#This Row],[MPD]]*Tabela7[[#This Row],[VALOR HONORARIO]]),Tabela7[[#This Row],[ACERTO]])</f>
        <v>0</v>
      </c>
      <c r="F57" s="49"/>
      <c r="G57" s="47">
        <f>SUMIFS(Tabela1[VALOR],Tabela1[Coluna1],CLIENTE2,Tabela1[REFERENTE],Tabela7[[#Headers],[ABERTURA DE EMPRESA]],Tabela1[ANO REF],AnoRef)</f>
        <v>0</v>
      </c>
      <c r="H57" s="50">
        <f>SUMIFS(Tabela1[VALOR],Tabela1[Coluna1],#REF!,Tabela1[REFERENTE],Tabela7[[#Headers],[IRPF]],Tabela1[ANO REF],AnoRef)</f>
        <v>0</v>
      </c>
      <c r="I57" s="79">
        <f>SUMIFS(Tabela1[VALOR],Tabela1[Coluna1],#REF!,Tabela1[REFERENTE],Tabela7[[#Headers],[BALANCO]],Tabela1[ANO REF],AnoRef)</f>
        <v>0</v>
      </c>
      <c r="J57" s="51">
        <f>SUMIFS(Tabela1[VALOR],Tabela1[Coluna1],CLIENTE2,Tabela1[REFERENTE],Tabela7[[#Headers],[DEFIS]],Tabela1[ANO REF],AnoRef)</f>
        <v>0</v>
      </c>
      <c r="K57" s="52">
        <f>SUMIFS(Tabela1[VALOR],Tabela1[Coluna1],CLIENTE2,Tabela1[REFERENTE],Tabela7[[#Headers],[RAIS]],Tabela1[ANO REF],AnoRef)</f>
        <v>0</v>
      </c>
      <c r="L57" s="59"/>
      <c r="M57" s="54">
        <f>SUMIFS(Tabela1[VALOR],Tabela1[Coluna1],#REF!,Tabela1[[REF ]],Tabela7[[#Headers],[ACERTO]],Tabela1[REFERENTE],"HONORARIO")+Tabela7[[#This Row],[ACERTO / SALDO DEVEDOR ANTERIOR]]</f>
        <v>0</v>
      </c>
      <c r="N57" s="55">
        <f>SUMIFS(Tabela1[VALOR],Tabela1[Coluna1],Tabela7[[#This Row],[CLIENTE2]],Tabela1[[REF ]],Tabela7[[#Headers],[JANEIRO]],Tabela1[REFERENTE],"HONORARIO",Tabela1[ANO REF],AnoRef)-Tabela7[[#This Row],[VALOR HONORARIO]]</f>
        <v>0</v>
      </c>
      <c r="O57" s="55">
        <f>SUMIFS(Tabela1[VALOR],Tabela1[Coluna1],CLIENTE2,Tabela1[[REF ]],Tabela7[[#Headers],[FEVEREIRO]],Tabela1[REFERENTE],"HONORARIO",Tabela1[ANO REF],AnoRef)-Tabela7[[#This Row],[VALOR HONORARIO]]</f>
        <v>0</v>
      </c>
      <c r="P57" s="55">
        <f>SUMIFS(Tabela1[VALOR],Tabela1[Coluna1],CLIENTE2,Tabela1[[REF ]],Tabela7[[#Headers],[MARÇO]],Tabela1[REFERENTE],"HONORARIO",Tabela1[ANO REF],AnoRef)-Tabela7[[#This Row],[VALOR HONORARIO]]</f>
        <v>0</v>
      </c>
      <c r="Q57" s="55">
        <f>SUMIFS(Tabela1[VALOR],Tabela1[Coluna1],CLIENTE2,Tabela1[[REF ]],Tabela7[[#Headers],[ABRIL]],Tabela1[REFERENTE],"HONORARIO",Tabela1[ANO REF],AnoRef)-Tabela7[[#This Row],[VALOR HONORARIO]]</f>
        <v>0</v>
      </c>
      <c r="R57" s="55">
        <f>SUMIFS(Tabela1[VALOR],Tabela1[Coluna1],CLIENTE2,Tabela1[[REF ]],Tabela7[[#Headers],[MAIO]],Tabela1[REFERENTE],"HONORARIO",Tabela1[ANO REF],AnoRef)-Tabela7[[#This Row],[VALOR HONORARIO]]</f>
        <v>0</v>
      </c>
      <c r="S57" s="55">
        <f>SUMIFS(Tabela1[VALOR],Tabela1[Coluna1],CLIENTE2,Tabela1[[REF ]],Tabela7[[#Headers],[JUNHO]],Tabela1[REFERENTE],"HONORARIO",Tabela1[ANO REF],AnoRef)-Tabela7[[#This Row],[VALOR HONORARIO]]</f>
        <v>0</v>
      </c>
      <c r="T57" s="55">
        <f>SUMIFS(Tabela1[VALOR],Tabela1[Coluna1],CLIENTE2,Tabela1[[REF ]],Tabela7[[#Headers],[JULHO]],Tabela1[REFERENTE],"HONORARIO",Tabela1[ANO REF],AnoRef)-Tabela7[[#This Row],[VALOR HONORARIO]]</f>
        <v>0</v>
      </c>
      <c r="U57" s="55">
        <f>SUMIFS(Tabela1[VALOR],Tabela1[Coluna1],CLIENTE2,Tabela1[[REF ]],Tabela7[[#Headers],[AGOSTO]],Tabela1[REFERENTE],"HONORARIO",Tabela1[ANO REF],AnoRef)-Tabela7[[#This Row],[VALOR HONORARIO]]</f>
        <v>0</v>
      </c>
      <c r="V57" s="55">
        <f>SUMIFS(Tabela1[VALOR],Tabela1[Coluna1],CLIENTE2,Tabela1[[REF ]],Tabela7[[#Headers],[SETEMBRO]],Tabela1[REFERENTE],"HONORARIO",Tabela1[ANO REF],AnoRef)-Tabela7[[#This Row],[VALOR HONORARIO]]</f>
        <v>0</v>
      </c>
      <c r="W57" s="55">
        <f>SUMIFS(Tabela1[VALOR],Tabela1[Coluna1],CLIENTE2,Tabela1[[REF ]],Tabela7[[#Headers],[OUTUBRO]],Tabela1[REFERENTE],"HONORARIO",Tabela1[ANO REF],AnoRef)-Tabela7[[#This Row],[VALOR HONORARIO]]</f>
        <v>0</v>
      </c>
      <c r="X57" s="55">
        <f>SUMIFS(Tabela1[VALOR],Tabela1[Coluna1],CLIENTE2,Tabela1[[REF ]],Tabela7[[#Headers],[NOVEMBRO]],Tabela1[REFERENTE],"HONORARIO",Tabela1[ANO REF],AnoRef)-Tabela7[[#This Row],[VALOR HONORARIO]]</f>
        <v>0</v>
      </c>
      <c r="Y57" s="56">
        <f>SUMIFS(Tabela1[VALOR],Tabela1[Coluna1],CLIENTE2,Tabela1[[REF ]],Tabela7[[#Headers],[DEZEMBRO]],Tabela1[REFERENTE],"HONORARIO",Tabela1[ANO REF],AnoRef)-Tabela7[[#This Row],[VALOR HONORARIO]]</f>
        <v>0</v>
      </c>
      <c r="Z57" s="57">
        <f>SUMIF(Tabela1[Coluna1],#REF!,Tabela1[VALOR])</f>
        <v>0</v>
      </c>
    </row>
    <row r="58" spans="1:26" ht="21.75" thickBot="1" x14ac:dyDescent="0.4">
      <c r="A58" s="57"/>
      <c r="C58" s="58">
        <f>F1</f>
        <v>12</v>
      </c>
      <c r="D58" s="57">
        <v>0</v>
      </c>
      <c r="E58" s="46">
        <f>SUM(Tabela7[[#This Row],[JANEIRO]:[DEZEMBRO]],(Tabela7[[#This Row],[MPD]]*Tabela7[[#This Row],[VALOR HONORARIO]]),Tabela7[[#This Row],[ACERTO]])</f>
        <v>0</v>
      </c>
      <c r="F58" s="49"/>
      <c r="G58" s="47">
        <f>SUMIFS(Tabela1[VALOR],Tabela1[Coluna1],CLIENTE2,Tabela1[REFERENTE],Tabela7[[#Headers],[ABERTURA DE EMPRESA]],Tabela1[ANO REF],AnoRef)</f>
        <v>0</v>
      </c>
      <c r="H58" s="50">
        <f>SUMIFS(Tabela1[VALOR],Tabela1[Coluna1],#REF!,Tabela1[REFERENTE],Tabela7[[#Headers],[IRPF]],Tabela1[ANO REF],AnoRef)</f>
        <v>0</v>
      </c>
      <c r="I58" s="79">
        <f>SUMIFS(Tabela1[VALOR],Tabela1[Coluna1],#REF!,Tabela1[REFERENTE],Tabela7[[#Headers],[BALANCO]],Tabela1[ANO REF],AnoRef)</f>
        <v>0</v>
      </c>
      <c r="J58" s="51">
        <f>SUMIFS(Tabela1[VALOR],Tabela1[Coluna1],CLIENTE2,Tabela1[REFERENTE],Tabela7[[#Headers],[DEFIS]],Tabela1[ANO REF],AnoRef)</f>
        <v>0</v>
      </c>
      <c r="K58" s="52">
        <f>SUMIFS(Tabela1[VALOR],Tabela1[Coluna1],CLIENTE2,Tabela1[REFERENTE],Tabela7[[#Headers],[RAIS]],Tabela1[ANO REF],AnoRef)</f>
        <v>0</v>
      </c>
      <c r="L58" s="59"/>
      <c r="M58" s="54">
        <f>SUMIFS(Tabela1[VALOR],Tabela1[Coluna1],#REF!,Tabela1[[REF ]],Tabela7[[#Headers],[ACERTO]],Tabela1[REFERENTE],"HONORARIO")+Tabela7[[#This Row],[ACERTO / SALDO DEVEDOR ANTERIOR]]</f>
        <v>0</v>
      </c>
      <c r="N58" s="55">
        <f>SUMIFS(Tabela1[VALOR],Tabela1[Coluna1],Tabela7[[#This Row],[CLIENTE2]],Tabela1[[REF ]],Tabela7[[#Headers],[JANEIRO]],Tabela1[REFERENTE],"HONORARIO",Tabela1[ANO REF],AnoRef)-Tabela7[[#This Row],[VALOR HONORARIO]]</f>
        <v>0</v>
      </c>
      <c r="O58" s="55">
        <f>SUMIFS(Tabela1[VALOR],Tabela1[Coluna1],CLIENTE2,Tabela1[[REF ]],Tabela7[[#Headers],[FEVEREIRO]],Tabela1[REFERENTE],"HONORARIO",Tabela1[ANO REF],AnoRef)-Tabela7[[#This Row],[VALOR HONORARIO]]</f>
        <v>0</v>
      </c>
      <c r="P58" s="55">
        <f>SUMIFS(Tabela1[VALOR],Tabela1[Coluna1],CLIENTE2,Tabela1[[REF ]],Tabela7[[#Headers],[MARÇO]],Tabela1[REFERENTE],"HONORARIO",Tabela1[ANO REF],AnoRef)-Tabela7[[#This Row],[VALOR HONORARIO]]</f>
        <v>0</v>
      </c>
      <c r="Q58" s="55">
        <f>SUMIFS(Tabela1[VALOR],Tabela1[Coluna1],CLIENTE2,Tabela1[[REF ]],Tabela7[[#Headers],[ABRIL]],Tabela1[REFERENTE],"HONORARIO",Tabela1[ANO REF],AnoRef)-Tabela7[[#This Row],[VALOR HONORARIO]]</f>
        <v>0</v>
      </c>
      <c r="R58" s="55">
        <f>SUMIFS(Tabela1[VALOR],Tabela1[Coluna1],CLIENTE2,Tabela1[[REF ]],Tabela7[[#Headers],[MAIO]],Tabela1[REFERENTE],"HONORARIO",Tabela1[ANO REF],AnoRef)-Tabela7[[#This Row],[VALOR HONORARIO]]</f>
        <v>0</v>
      </c>
      <c r="S58" s="55">
        <f>SUMIFS(Tabela1[VALOR],Tabela1[Coluna1],CLIENTE2,Tabela1[[REF ]],Tabela7[[#Headers],[JUNHO]],Tabela1[REFERENTE],"HONORARIO",Tabela1[ANO REF],AnoRef)-Tabela7[[#This Row],[VALOR HONORARIO]]</f>
        <v>0</v>
      </c>
      <c r="T58" s="55">
        <f>SUMIFS(Tabela1[VALOR],Tabela1[Coluna1],CLIENTE2,Tabela1[[REF ]],Tabela7[[#Headers],[JULHO]],Tabela1[REFERENTE],"HONORARIO",Tabela1[ANO REF],AnoRef)-Tabela7[[#This Row],[VALOR HONORARIO]]</f>
        <v>0</v>
      </c>
      <c r="U58" s="55">
        <f>SUMIFS(Tabela1[VALOR],Tabela1[Coluna1],CLIENTE2,Tabela1[[REF ]],Tabela7[[#Headers],[AGOSTO]],Tabela1[REFERENTE],"HONORARIO",Tabela1[ANO REF],AnoRef)-Tabela7[[#This Row],[VALOR HONORARIO]]</f>
        <v>0</v>
      </c>
      <c r="V58" s="55">
        <f>SUMIFS(Tabela1[VALOR],Tabela1[Coluna1],CLIENTE2,Tabela1[[REF ]],Tabela7[[#Headers],[SETEMBRO]],Tabela1[REFERENTE],"HONORARIO",Tabela1[ANO REF],AnoRef)-Tabela7[[#This Row],[VALOR HONORARIO]]</f>
        <v>0</v>
      </c>
      <c r="W58" s="55">
        <f>SUMIFS(Tabela1[VALOR],Tabela1[Coluna1],CLIENTE2,Tabela1[[REF ]],Tabela7[[#Headers],[OUTUBRO]],Tabela1[REFERENTE],"HONORARIO",Tabela1[ANO REF],AnoRef)-Tabela7[[#This Row],[VALOR HONORARIO]]</f>
        <v>0</v>
      </c>
      <c r="X58" s="55">
        <f>SUMIFS(Tabela1[VALOR],Tabela1[Coluna1],CLIENTE2,Tabela1[[REF ]],Tabela7[[#Headers],[NOVEMBRO]],Tabela1[REFERENTE],"HONORARIO",Tabela1[ANO REF],AnoRef)-Tabela7[[#This Row],[VALOR HONORARIO]]</f>
        <v>0</v>
      </c>
      <c r="Y58" s="56">
        <f>SUMIFS(Tabela1[VALOR],Tabela1[Coluna1],CLIENTE2,Tabela1[[REF ]],Tabela7[[#Headers],[DEZEMBRO]],Tabela1[REFERENTE],"HONORARIO",Tabela1[ANO REF],AnoRef)-Tabela7[[#This Row],[VALOR HONORARIO]]</f>
        <v>0</v>
      </c>
      <c r="Z58" s="57">
        <f>SUMIF(Tabela1[Coluna1],#REF!,Tabela1[VALOR])</f>
        <v>0</v>
      </c>
    </row>
    <row r="59" spans="1:26" ht="21.75" thickBot="1" x14ac:dyDescent="0.4">
      <c r="A59" s="57"/>
      <c r="C59" s="58">
        <f>F1</f>
        <v>12</v>
      </c>
      <c r="D59" s="57">
        <v>0</v>
      </c>
      <c r="E59" s="46">
        <f>SUM(Tabela7[[#This Row],[JANEIRO]:[DEZEMBRO]],(Tabela7[[#This Row],[MPD]]*Tabela7[[#This Row],[VALOR HONORARIO]]),Tabela7[[#This Row],[ACERTO]])</f>
        <v>0</v>
      </c>
      <c r="F59" s="49"/>
      <c r="G59" s="47">
        <f>SUMIFS(Tabela1[VALOR],Tabela1[Coluna1],CLIENTE2,Tabela1[REFERENTE],Tabela7[[#Headers],[ABERTURA DE EMPRESA]],Tabela1[ANO REF],AnoRef)</f>
        <v>0</v>
      </c>
      <c r="H59" s="50">
        <f>SUMIFS(Tabela1[VALOR],Tabela1[Coluna1],#REF!,Tabela1[REFERENTE],Tabela7[[#Headers],[IRPF]],Tabela1[ANO REF],AnoRef)</f>
        <v>0</v>
      </c>
      <c r="I59" s="79">
        <f>SUMIFS(Tabela1[VALOR],Tabela1[Coluna1],#REF!,Tabela1[REFERENTE],Tabela7[[#Headers],[BALANCO]],Tabela1[ANO REF],AnoRef)</f>
        <v>0</v>
      </c>
      <c r="J59" s="51">
        <f>SUMIFS(Tabela1[VALOR],Tabela1[Coluna1],CLIENTE2,Tabela1[REFERENTE],Tabela7[[#Headers],[DEFIS]],Tabela1[ANO REF],AnoRef)</f>
        <v>0</v>
      </c>
      <c r="K59" s="52">
        <f>SUMIFS(Tabela1[VALOR],Tabela1[Coluna1],CLIENTE2,Tabela1[REFERENTE],Tabela7[[#Headers],[RAIS]],Tabela1[ANO REF],AnoRef)</f>
        <v>0</v>
      </c>
      <c r="L59" s="59"/>
      <c r="M59" s="54">
        <f>SUMIFS(Tabela1[VALOR],Tabela1[Coluna1],#REF!,Tabela1[[REF ]],Tabela7[[#Headers],[ACERTO]],Tabela1[REFERENTE],"HONORARIO")+Tabela7[[#This Row],[ACERTO / SALDO DEVEDOR ANTERIOR]]</f>
        <v>0</v>
      </c>
      <c r="N59" s="55">
        <f>SUMIFS(Tabela1[VALOR],Tabela1[Coluna1],Tabela7[[#This Row],[CLIENTE2]],Tabela1[[REF ]],Tabela7[[#Headers],[JANEIRO]],Tabela1[REFERENTE],"HONORARIO",Tabela1[ANO REF],AnoRef)-Tabela7[[#This Row],[VALOR HONORARIO]]</f>
        <v>0</v>
      </c>
      <c r="O59" s="55">
        <f>SUMIFS(Tabela1[VALOR],Tabela1[Coluna1],CLIENTE2,Tabela1[[REF ]],Tabela7[[#Headers],[FEVEREIRO]],Tabela1[REFERENTE],"HONORARIO",Tabela1[ANO REF],AnoRef)-Tabela7[[#This Row],[VALOR HONORARIO]]</f>
        <v>0</v>
      </c>
      <c r="P59" s="55">
        <f>SUMIFS(Tabela1[VALOR],Tabela1[Coluna1],CLIENTE2,Tabela1[[REF ]],Tabela7[[#Headers],[MARÇO]],Tabela1[REFERENTE],"HONORARIO",Tabela1[ANO REF],AnoRef)-Tabela7[[#This Row],[VALOR HONORARIO]]</f>
        <v>0</v>
      </c>
      <c r="Q59" s="55">
        <f>SUMIFS(Tabela1[VALOR],Tabela1[Coluna1],CLIENTE2,Tabela1[[REF ]],Tabela7[[#Headers],[ABRIL]],Tabela1[REFERENTE],"HONORARIO",Tabela1[ANO REF],AnoRef)-Tabela7[[#This Row],[VALOR HONORARIO]]</f>
        <v>0</v>
      </c>
      <c r="R59" s="55">
        <f>SUMIFS(Tabela1[VALOR],Tabela1[Coluna1],CLIENTE2,Tabela1[[REF ]],Tabela7[[#Headers],[MAIO]],Tabela1[REFERENTE],"HONORARIO",Tabela1[ANO REF],AnoRef)-Tabela7[[#This Row],[VALOR HONORARIO]]</f>
        <v>0</v>
      </c>
      <c r="S59" s="55">
        <f>SUMIFS(Tabela1[VALOR],Tabela1[Coluna1],CLIENTE2,Tabela1[[REF ]],Tabela7[[#Headers],[JUNHO]],Tabela1[REFERENTE],"HONORARIO",Tabela1[ANO REF],AnoRef)-Tabela7[[#This Row],[VALOR HONORARIO]]</f>
        <v>0</v>
      </c>
      <c r="T59" s="55">
        <f>SUMIFS(Tabela1[VALOR],Tabela1[Coluna1],CLIENTE2,Tabela1[[REF ]],Tabela7[[#Headers],[JULHO]],Tabela1[REFERENTE],"HONORARIO",Tabela1[ANO REF],AnoRef)-Tabela7[[#This Row],[VALOR HONORARIO]]</f>
        <v>0</v>
      </c>
      <c r="U59" s="55">
        <f>SUMIFS(Tabela1[VALOR],Tabela1[Coluna1],CLIENTE2,Tabela1[[REF ]],Tabela7[[#Headers],[AGOSTO]],Tabela1[REFERENTE],"HONORARIO",Tabela1[ANO REF],AnoRef)-Tabela7[[#This Row],[VALOR HONORARIO]]</f>
        <v>0</v>
      </c>
      <c r="V59" s="55">
        <f>SUMIFS(Tabela1[VALOR],Tabela1[Coluna1],CLIENTE2,Tabela1[[REF ]],Tabela7[[#Headers],[SETEMBRO]],Tabela1[REFERENTE],"HONORARIO",Tabela1[ANO REF],AnoRef)-Tabela7[[#This Row],[VALOR HONORARIO]]</f>
        <v>0</v>
      </c>
      <c r="W59" s="55">
        <f>SUMIFS(Tabela1[VALOR],Tabela1[Coluna1],CLIENTE2,Tabela1[[REF ]],Tabela7[[#Headers],[OUTUBRO]],Tabela1[REFERENTE],"HONORARIO",Tabela1[ANO REF],AnoRef)-Tabela7[[#This Row],[VALOR HONORARIO]]</f>
        <v>0</v>
      </c>
      <c r="X59" s="55">
        <f>SUMIFS(Tabela1[VALOR],Tabela1[Coluna1],CLIENTE2,Tabela1[[REF ]],Tabela7[[#Headers],[NOVEMBRO]],Tabela1[REFERENTE],"HONORARIO",Tabela1[ANO REF],AnoRef)-Tabela7[[#This Row],[VALOR HONORARIO]]</f>
        <v>0</v>
      </c>
      <c r="Y59" s="56">
        <f>SUMIFS(Tabela1[VALOR],Tabela1[Coluna1],CLIENTE2,Tabela1[[REF ]],Tabela7[[#Headers],[DEZEMBRO]],Tabela1[REFERENTE],"HONORARIO",Tabela1[ANO REF],AnoRef)-Tabela7[[#This Row],[VALOR HONORARIO]]</f>
        <v>0</v>
      </c>
      <c r="Z59" s="57">
        <f>SUMIF(Tabela1[Coluna1],#REF!,Tabela1[VALOR])</f>
        <v>0</v>
      </c>
    </row>
    <row r="60" spans="1:26" ht="21.75" thickBot="1" x14ac:dyDescent="0.4">
      <c r="A60" s="57"/>
      <c r="C60" s="58">
        <f>F1</f>
        <v>12</v>
      </c>
      <c r="D60" s="57">
        <v>0</v>
      </c>
      <c r="E60" s="46">
        <f>SUM(Tabela7[[#This Row],[JANEIRO]:[DEZEMBRO]],(Tabela7[[#This Row],[MPD]]*Tabela7[[#This Row],[VALOR HONORARIO]]),Tabela7[[#This Row],[ACERTO]])</f>
        <v>0</v>
      </c>
      <c r="F60" s="49"/>
      <c r="G60" s="47">
        <f>SUMIFS(Tabela1[VALOR],Tabela1[Coluna1],CLIENTE2,Tabela1[REFERENTE],Tabela7[[#Headers],[ABERTURA DE EMPRESA]],Tabela1[ANO REF],AnoRef)</f>
        <v>0</v>
      </c>
      <c r="H60" s="50">
        <f>SUMIFS(Tabela1[VALOR],Tabela1[Coluna1],#REF!,Tabela1[REFERENTE],Tabela7[[#Headers],[IRPF]],Tabela1[ANO REF],AnoRef)</f>
        <v>0</v>
      </c>
      <c r="I60" s="79">
        <f>SUMIFS(Tabela1[VALOR],Tabela1[Coluna1],#REF!,Tabela1[REFERENTE],Tabela7[[#Headers],[BALANCO]],Tabela1[ANO REF],AnoRef)</f>
        <v>0</v>
      </c>
      <c r="J60" s="51">
        <f>SUMIFS(Tabela1[VALOR],Tabela1[Coluna1],CLIENTE2,Tabela1[REFERENTE],Tabela7[[#Headers],[DEFIS]],Tabela1[ANO REF],AnoRef)</f>
        <v>0</v>
      </c>
      <c r="K60" s="52">
        <f>SUMIFS(Tabela1[VALOR],Tabela1[Coluna1],CLIENTE2,Tabela1[REFERENTE],Tabela7[[#Headers],[RAIS]],Tabela1[ANO REF],AnoRef)</f>
        <v>0</v>
      </c>
      <c r="L60" s="59"/>
      <c r="M60" s="54">
        <f>SUMIFS(Tabela1[VALOR],Tabela1[Coluna1],#REF!,Tabela1[[REF ]],Tabela7[[#Headers],[ACERTO]],Tabela1[REFERENTE],"HONORARIO")+Tabela7[[#This Row],[ACERTO / SALDO DEVEDOR ANTERIOR]]</f>
        <v>0</v>
      </c>
      <c r="N60" s="55">
        <f>SUMIFS(Tabela1[VALOR],Tabela1[Coluna1],Tabela7[[#This Row],[CLIENTE2]],Tabela1[[REF ]],Tabela7[[#Headers],[JANEIRO]],Tabela1[REFERENTE],"HONORARIO",Tabela1[ANO REF],AnoRef)-Tabela7[[#This Row],[VALOR HONORARIO]]</f>
        <v>0</v>
      </c>
      <c r="O60" s="55">
        <f>SUMIFS(Tabela1[VALOR],Tabela1[Coluna1],CLIENTE2,Tabela1[[REF ]],Tabela7[[#Headers],[FEVEREIRO]],Tabela1[REFERENTE],"HONORARIO",Tabela1[ANO REF],AnoRef)-Tabela7[[#This Row],[VALOR HONORARIO]]</f>
        <v>0</v>
      </c>
      <c r="P60" s="55">
        <f>SUMIFS(Tabela1[VALOR],Tabela1[Coluna1],CLIENTE2,Tabela1[[REF ]],Tabela7[[#Headers],[MARÇO]],Tabela1[REFERENTE],"HONORARIO",Tabela1[ANO REF],AnoRef)-Tabela7[[#This Row],[VALOR HONORARIO]]</f>
        <v>0</v>
      </c>
      <c r="Q60" s="55">
        <f>SUMIFS(Tabela1[VALOR],Tabela1[Coluna1],CLIENTE2,Tabela1[[REF ]],Tabela7[[#Headers],[ABRIL]],Tabela1[REFERENTE],"HONORARIO",Tabela1[ANO REF],AnoRef)-Tabela7[[#This Row],[VALOR HONORARIO]]</f>
        <v>0</v>
      </c>
      <c r="R60" s="55">
        <f>SUMIFS(Tabela1[VALOR],Tabela1[Coluna1],CLIENTE2,Tabela1[[REF ]],Tabela7[[#Headers],[MAIO]],Tabela1[REFERENTE],"HONORARIO",Tabela1[ANO REF],AnoRef)-Tabela7[[#This Row],[VALOR HONORARIO]]</f>
        <v>0</v>
      </c>
      <c r="S60" s="55">
        <f>SUMIFS(Tabela1[VALOR],Tabela1[Coluna1],CLIENTE2,Tabela1[[REF ]],Tabela7[[#Headers],[JUNHO]],Tabela1[REFERENTE],"HONORARIO",Tabela1[ANO REF],AnoRef)-Tabela7[[#This Row],[VALOR HONORARIO]]</f>
        <v>0</v>
      </c>
      <c r="T60" s="55">
        <f>SUMIFS(Tabela1[VALOR],Tabela1[Coluna1],CLIENTE2,Tabela1[[REF ]],Tabela7[[#Headers],[JULHO]],Tabela1[REFERENTE],"HONORARIO",Tabela1[ANO REF],AnoRef)-Tabela7[[#This Row],[VALOR HONORARIO]]</f>
        <v>0</v>
      </c>
      <c r="U60" s="55">
        <f>SUMIFS(Tabela1[VALOR],Tabela1[Coluna1],CLIENTE2,Tabela1[[REF ]],Tabela7[[#Headers],[AGOSTO]],Tabela1[REFERENTE],"HONORARIO",Tabela1[ANO REF],AnoRef)-Tabela7[[#This Row],[VALOR HONORARIO]]</f>
        <v>0</v>
      </c>
      <c r="V60" s="55">
        <f>SUMIFS(Tabela1[VALOR],Tabela1[Coluna1],CLIENTE2,Tabela1[[REF ]],Tabela7[[#Headers],[SETEMBRO]],Tabela1[REFERENTE],"HONORARIO",Tabela1[ANO REF],AnoRef)-Tabela7[[#This Row],[VALOR HONORARIO]]</f>
        <v>0</v>
      </c>
      <c r="W60" s="55">
        <f>SUMIFS(Tabela1[VALOR],Tabela1[Coluna1],CLIENTE2,Tabela1[[REF ]],Tabela7[[#Headers],[OUTUBRO]],Tabela1[REFERENTE],"HONORARIO",Tabela1[ANO REF],AnoRef)-Tabela7[[#This Row],[VALOR HONORARIO]]</f>
        <v>0</v>
      </c>
      <c r="X60" s="55">
        <f>SUMIFS(Tabela1[VALOR],Tabela1[Coluna1],CLIENTE2,Tabela1[[REF ]],Tabela7[[#Headers],[NOVEMBRO]],Tabela1[REFERENTE],"HONORARIO",Tabela1[ANO REF],AnoRef)-Tabela7[[#This Row],[VALOR HONORARIO]]</f>
        <v>0</v>
      </c>
      <c r="Y60" s="56">
        <f>SUMIFS(Tabela1[VALOR],Tabela1[Coluna1],CLIENTE2,Tabela1[[REF ]],Tabela7[[#Headers],[DEZEMBRO]],Tabela1[REFERENTE],"HONORARIO",Tabela1[ANO REF],AnoRef)-Tabela7[[#This Row],[VALOR HONORARIO]]</f>
        <v>0</v>
      </c>
      <c r="Z60" s="57">
        <f>SUMIF(Tabela1[Coluna1],#REF!,Tabela1[VALOR])</f>
        <v>0</v>
      </c>
    </row>
    <row r="61" spans="1:26" ht="21.75" thickBot="1" x14ac:dyDescent="0.4">
      <c r="A61" s="57"/>
      <c r="C61" s="58">
        <f>F1</f>
        <v>12</v>
      </c>
      <c r="D61" s="57">
        <v>0</v>
      </c>
      <c r="E61" s="46">
        <f>SUM(Tabela7[[#This Row],[JANEIRO]:[DEZEMBRO]],(Tabela7[[#This Row],[MPD]]*Tabela7[[#This Row],[VALOR HONORARIO]]),Tabela7[[#This Row],[ACERTO]])</f>
        <v>0</v>
      </c>
      <c r="F61" s="49"/>
      <c r="G61" s="47">
        <f>SUMIFS(Tabela1[VALOR],Tabela1[Coluna1],CLIENTE2,Tabela1[REFERENTE],Tabela7[[#Headers],[ABERTURA DE EMPRESA]],Tabela1[ANO REF],AnoRef)</f>
        <v>0</v>
      </c>
      <c r="H61" s="50">
        <f>SUMIFS(Tabela1[VALOR],Tabela1[Coluna1],#REF!,Tabela1[REFERENTE],Tabela7[[#Headers],[IRPF]],Tabela1[ANO REF],AnoRef)</f>
        <v>0</v>
      </c>
      <c r="I61" s="79">
        <f>SUMIFS(Tabela1[VALOR],Tabela1[Coluna1],#REF!,Tabela1[REFERENTE],Tabela7[[#Headers],[BALANCO]],Tabela1[ANO REF],AnoRef)</f>
        <v>0</v>
      </c>
      <c r="J61" s="51">
        <f>SUMIFS(Tabela1[VALOR],Tabela1[Coluna1],CLIENTE2,Tabela1[REFERENTE],Tabela7[[#Headers],[DEFIS]],Tabela1[ANO REF],AnoRef)</f>
        <v>0</v>
      </c>
      <c r="K61" s="52">
        <f>SUMIFS(Tabela1[VALOR],Tabela1[Coluna1],CLIENTE2,Tabela1[REFERENTE],Tabela7[[#Headers],[RAIS]],Tabela1[ANO REF],AnoRef)</f>
        <v>0</v>
      </c>
      <c r="L61" s="59"/>
      <c r="M61" s="54">
        <f>SUMIFS(Tabela1[VALOR],Tabela1[Coluna1],#REF!,Tabela1[[REF ]],Tabela7[[#Headers],[ACERTO]],Tabela1[REFERENTE],"HONORARIO")+Tabela7[[#This Row],[ACERTO / SALDO DEVEDOR ANTERIOR]]</f>
        <v>0</v>
      </c>
      <c r="N61" s="55">
        <f>SUMIFS(Tabela1[VALOR],Tabela1[Coluna1],Tabela7[[#This Row],[CLIENTE2]],Tabela1[[REF ]],Tabela7[[#Headers],[JANEIRO]],Tabela1[REFERENTE],"HONORARIO",Tabela1[ANO REF],AnoRef)-Tabela7[[#This Row],[VALOR HONORARIO]]</f>
        <v>0</v>
      </c>
      <c r="O61" s="55">
        <f>SUMIFS(Tabela1[VALOR],Tabela1[Coluna1],CLIENTE2,Tabela1[[REF ]],Tabela7[[#Headers],[FEVEREIRO]],Tabela1[REFERENTE],"HONORARIO",Tabela1[ANO REF],AnoRef)-Tabela7[[#This Row],[VALOR HONORARIO]]</f>
        <v>0</v>
      </c>
      <c r="P61" s="55">
        <f>SUMIFS(Tabela1[VALOR],Tabela1[Coluna1],CLIENTE2,Tabela1[[REF ]],Tabela7[[#Headers],[MARÇO]],Tabela1[REFERENTE],"HONORARIO",Tabela1[ANO REF],AnoRef)-Tabela7[[#This Row],[VALOR HONORARIO]]</f>
        <v>0</v>
      </c>
      <c r="Q61" s="55">
        <f>SUMIFS(Tabela1[VALOR],Tabela1[Coluna1],CLIENTE2,Tabela1[[REF ]],Tabela7[[#Headers],[ABRIL]],Tabela1[REFERENTE],"HONORARIO",Tabela1[ANO REF],AnoRef)-Tabela7[[#This Row],[VALOR HONORARIO]]</f>
        <v>0</v>
      </c>
      <c r="R61" s="55">
        <f>SUMIFS(Tabela1[VALOR],Tabela1[Coluna1],CLIENTE2,Tabela1[[REF ]],Tabela7[[#Headers],[MAIO]],Tabela1[REFERENTE],"HONORARIO",Tabela1[ANO REF],AnoRef)-Tabela7[[#This Row],[VALOR HONORARIO]]</f>
        <v>0</v>
      </c>
      <c r="S61" s="55">
        <f>SUMIFS(Tabela1[VALOR],Tabela1[Coluna1],CLIENTE2,Tabela1[[REF ]],Tabela7[[#Headers],[JUNHO]],Tabela1[REFERENTE],"HONORARIO",Tabela1[ANO REF],AnoRef)-Tabela7[[#This Row],[VALOR HONORARIO]]</f>
        <v>0</v>
      </c>
      <c r="T61" s="55">
        <f>SUMIFS(Tabela1[VALOR],Tabela1[Coluna1],CLIENTE2,Tabela1[[REF ]],Tabela7[[#Headers],[JULHO]],Tabela1[REFERENTE],"HONORARIO",Tabela1[ANO REF],AnoRef)-Tabela7[[#This Row],[VALOR HONORARIO]]</f>
        <v>0</v>
      </c>
      <c r="U61" s="55">
        <f>SUMIFS(Tabela1[VALOR],Tabela1[Coluna1],CLIENTE2,Tabela1[[REF ]],Tabela7[[#Headers],[AGOSTO]],Tabela1[REFERENTE],"HONORARIO",Tabela1[ANO REF],AnoRef)-Tabela7[[#This Row],[VALOR HONORARIO]]</f>
        <v>0</v>
      </c>
      <c r="V61" s="55">
        <f>SUMIFS(Tabela1[VALOR],Tabela1[Coluna1],CLIENTE2,Tabela1[[REF ]],Tabela7[[#Headers],[SETEMBRO]],Tabela1[REFERENTE],"HONORARIO",Tabela1[ANO REF],AnoRef)-Tabela7[[#This Row],[VALOR HONORARIO]]</f>
        <v>0</v>
      </c>
      <c r="W61" s="55">
        <f>SUMIFS(Tabela1[VALOR],Tabela1[Coluna1],CLIENTE2,Tabela1[[REF ]],Tabela7[[#Headers],[OUTUBRO]],Tabela1[REFERENTE],"HONORARIO",Tabela1[ANO REF],AnoRef)-Tabela7[[#This Row],[VALOR HONORARIO]]</f>
        <v>0</v>
      </c>
      <c r="X61" s="55">
        <f>SUMIFS(Tabela1[VALOR],Tabela1[Coluna1],CLIENTE2,Tabela1[[REF ]],Tabela7[[#Headers],[NOVEMBRO]],Tabela1[REFERENTE],"HONORARIO",Tabela1[ANO REF],AnoRef)-Tabela7[[#This Row],[VALOR HONORARIO]]</f>
        <v>0</v>
      </c>
      <c r="Y61" s="56">
        <f>SUMIFS(Tabela1[VALOR],Tabela1[Coluna1],CLIENTE2,Tabela1[[REF ]],Tabela7[[#Headers],[DEZEMBRO]],Tabela1[REFERENTE],"HONORARIO",Tabela1[ANO REF],AnoRef)-Tabela7[[#This Row],[VALOR HONORARIO]]</f>
        <v>0</v>
      </c>
      <c r="Z61" s="57">
        <f>SUMIF(Tabela1[Coluna1],#REF!,Tabela1[VALOR])</f>
        <v>0</v>
      </c>
    </row>
    <row r="62" spans="1:26" ht="21.75" thickBot="1" x14ac:dyDescent="0.4">
      <c r="A62" s="57"/>
      <c r="C62" s="58">
        <f>F1</f>
        <v>12</v>
      </c>
      <c r="D62" s="57">
        <v>0</v>
      </c>
      <c r="E62" s="46">
        <f>SUM(Tabela7[[#This Row],[JANEIRO]:[DEZEMBRO]],(Tabela7[[#This Row],[MPD]]*Tabela7[[#This Row],[VALOR HONORARIO]]),Tabela7[[#This Row],[ACERTO]])</f>
        <v>0</v>
      </c>
      <c r="F62" s="49"/>
      <c r="G62" s="47">
        <f>SUMIFS(Tabela1[VALOR],Tabela1[Coluna1],CLIENTE2,Tabela1[REFERENTE],Tabela7[[#Headers],[ABERTURA DE EMPRESA]],Tabela1[ANO REF],AnoRef)</f>
        <v>0</v>
      </c>
      <c r="H62" s="50">
        <f>SUMIFS(Tabela1[VALOR],Tabela1[Coluna1],#REF!,Tabela1[REFERENTE],Tabela7[[#Headers],[IRPF]],Tabela1[ANO REF],AnoRef)</f>
        <v>0</v>
      </c>
      <c r="I62" s="79">
        <f>SUMIFS(Tabela1[VALOR],Tabela1[Coluna1],#REF!,Tabela1[REFERENTE],Tabela7[[#Headers],[BALANCO]],Tabela1[ANO REF],AnoRef)</f>
        <v>0</v>
      </c>
      <c r="J62" s="51">
        <f>SUMIFS(Tabela1[VALOR],Tabela1[Coluna1],CLIENTE2,Tabela1[REFERENTE],Tabela7[[#Headers],[DEFIS]],Tabela1[ANO REF],AnoRef)</f>
        <v>0</v>
      </c>
      <c r="K62" s="52">
        <f>SUMIFS(Tabela1[VALOR],Tabela1[Coluna1],CLIENTE2,Tabela1[REFERENTE],Tabela7[[#Headers],[RAIS]],Tabela1[ANO REF],AnoRef)</f>
        <v>0</v>
      </c>
      <c r="L62" s="59"/>
      <c r="M62" s="54">
        <f>SUMIFS(Tabela1[VALOR],Tabela1[Coluna1],#REF!,Tabela1[[REF ]],Tabela7[[#Headers],[ACERTO]],Tabela1[REFERENTE],"HONORARIO")+Tabela7[[#This Row],[ACERTO / SALDO DEVEDOR ANTERIOR]]</f>
        <v>0</v>
      </c>
      <c r="N62" s="55">
        <f>SUMIFS(Tabela1[VALOR],Tabela1[Coluna1],Tabela7[[#This Row],[CLIENTE2]],Tabela1[[REF ]],Tabela7[[#Headers],[JANEIRO]],Tabela1[REFERENTE],"HONORARIO",Tabela1[ANO REF],AnoRef)-Tabela7[[#This Row],[VALOR HONORARIO]]</f>
        <v>0</v>
      </c>
      <c r="O62" s="55">
        <f>SUMIFS(Tabela1[VALOR],Tabela1[Coluna1],CLIENTE2,Tabela1[[REF ]],Tabela7[[#Headers],[FEVEREIRO]],Tabela1[REFERENTE],"HONORARIO",Tabela1[ANO REF],AnoRef)-Tabela7[[#This Row],[VALOR HONORARIO]]</f>
        <v>0</v>
      </c>
      <c r="P62" s="55">
        <f>SUMIFS(Tabela1[VALOR],Tabela1[Coluna1],CLIENTE2,Tabela1[[REF ]],Tabela7[[#Headers],[MARÇO]],Tabela1[REFERENTE],"HONORARIO",Tabela1[ANO REF],AnoRef)-Tabela7[[#This Row],[VALOR HONORARIO]]</f>
        <v>0</v>
      </c>
      <c r="Q62" s="55">
        <f>SUMIFS(Tabela1[VALOR],Tabela1[Coluna1],CLIENTE2,Tabela1[[REF ]],Tabela7[[#Headers],[ABRIL]],Tabela1[REFERENTE],"HONORARIO",Tabela1[ANO REF],AnoRef)-Tabela7[[#This Row],[VALOR HONORARIO]]</f>
        <v>0</v>
      </c>
      <c r="R62" s="55">
        <f>SUMIFS(Tabela1[VALOR],Tabela1[Coluna1],CLIENTE2,Tabela1[[REF ]],Tabela7[[#Headers],[MAIO]],Tabela1[REFERENTE],"HONORARIO",Tabela1[ANO REF],AnoRef)-Tabela7[[#This Row],[VALOR HONORARIO]]</f>
        <v>0</v>
      </c>
      <c r="S62" s="55">
        <f>SUMIFS(Tabela1[VALOR],Tabela1[Coluna1],CLIENTE2,Tabela1[[REF ]],Tabela7[[#Headers],[JUNHO]],Tabela1[REFERENTE],"HONORARIO",Tabela1[ANO REF],AnoRef)-Tabela7[[#This Row],[VALOR HONORARIO]]</f>
        <v>0</v>
      </c>
      <c r="T62" s="55">
        <f>SUMIFS(Tabela1[VALOR],Tabela1[Coluna1],CLIENTE2,Tabela1[[REF ]],Tabela7[[#Headers],[JULHO]],Tabela1[REFERENTE],"HONORARIO",Tabela1[ANO REF],AnoRef)-Tabela7[[#This Row],[VALOR HONORARIO]]</f>
        <v>0</v>
      </c>
      <c r="U62" s="55">
        <f>SUMIFS(Tabela1[VALOR],Tabela1[Coluna1],CLIENTE2,Tabela1[[REF ]],Tabela7[[#Headers],[AGOSTO]],Tabela1[REFERENTE],"HONORARIO",Tabela1[ANO REF],AnoRef)-Tabela7[[#This Row],[VALOR HONORARIO]]</f>
        <v>0</v>
      </c>
      <c r="V62" s="55">
        <f>SUMIFS(Tabela1[VALOR],Tabela1[Coluna1],CLIENTE2,Tabela1[[REF ]],Tabela7[[#Headers],[SETEMBRO]],Tabela1[REFERENTE],"HONORARIO",Tabela1[ANO REF],AnoRef)-Tabela7[[#This Row],[VALOR HONORARIO]]</f>
        <v>0</v>
      </c>
      <c r="W62" s="55">
        <f>SUMIFS(Tabela1[VALOR],Tabela1[Coluna1],CLIENTE2,Tabela1[[REF ]],Tabela7[[#Headers],[OUTUBRO]],Tabela1[REFERENTE],"HONORARIO",Tabela1[ANO REF],AnoRef)-Tabela7[[#This Row],[VALOR HONORARIO]]</f>
        <v>0</v>
      </c>
      <c r="X62" s="55">
        <f>SUMIFS(Tabela1[VALOR],Tabela1[Coluna1],CLIENTE2,Tabela1[[REF ]],Tabela7[[#Headers],[NOVEMBRO]],Tabela1[REFERENTE],"HONORARIO",Tabela1[ANO REF],AnoRef)-Tabela7[[#This Row],[VALOR HONORARIO]]</f>
        <v>0</v>
      </c>
      <c r="Y62" s="56">
        <f>SUMIFS(Tabela1[VALOR],Tabela1[Coluna1],CLIENTE2,Tabela1[[REF ]],Tabela7[[#Headers],[DEZEMBRO]],Tabela1[REFERENTE],"HONORARIO",Tabela1[ANO REF],AnoRef)-Tabela7[[#This Row],[VALOR HONORARIO]]</f>
        <v>0</v>
      </c>
      <c r="Z62" s="57">
        <f>SUMIF(Tabela1[Coluna1],#REF!,Tabela1[VALOR])</f>
        <v>0</v>
      </c>
    </row>
    <row r="63" spans="1:26" ht="21.75" thickBot="1" x14ac:dyDescent="0.4">
      <c r="A63" s="57"/>
      <c r="C63" s="58">
        <f>F1</f>
        <v>12</v>
      </c>
      <c r="D63" s="57">
        <v>0</v>
      </c>
      <c r="E63" s="46">
        <f>SUM(Tabela7[[#This Row],[JANEIRO]:[DEZEMBRO]],(Tabela7[[#This Row],[MPD]]*Tabela7[[#This Row],[VALOR HONORARIO]]),Tabela7[[#This Row],[ACERTO]])</f>
        <v>0</v>
      </c>
      <c r="F63" s="49"/>
      <c r="G63" s="47">
        <f>SUMIFS(Tabela1[VALOR],Tabela1[Coluna1],CLIENTE2,Tabela1[REFERENTE],Tabela7[[#Headers],[ABERTURA DE EMPRESA]],Tabela1[ANO REF],AnoRef)</f>
        <v>0</v>
      </c>
      <c r="H63" s="50">
        <f>SUMIFS(Tabela1[VALOR],Tabela1[Coluna1],#REF!,Tabela1[REFERENTE],Tabela7[[#Headers],[IRPF]],Tabela1[ANO REF],AnoRef)</f>
        <v>0</v>
      </c>
      <c r="I63" s="79">
        <f>SUMIFS(Tabela1[VALOR],Tabela1[Coluna1],#REF!,Tabela1[REFERENTE],Tabela7[[#Headers],[BALANCO]],Tabela1[ANO REF],AnoRef)</f>
        <v>0</v>
      </c>
      <c r="J63" s="51">
        <f>SUMIFS(Tabela1[VALOR],Tabela1[Coluna1],CLIENTE2,Tabela1[REFERENTE],Tabela7[[#Headers],[DEFIS]],Tabela1[ANO REF],AnoRef)</f>
        <v>0</v>
      </c>
      <c r="K63" s="52">
        <f>SUMIFS(Tabela1[VALOR],Tabela1[Coluna1],CLIENTE2,Tabela1[REFERENTE],Tabela7[[#Headers],[RAIS]],Tabela1[ANO REF],AnoRef)</f>
        <v>0</v>
      </c>
      <c r="L63" s="59"/>
      <c r="M63" s="54">
        <f>SUMIFS(Tabela1[VALOR],Tabela1[Coluna1],#REF!,Tabela1[[REF ]],Tabela7[[#Headers],[ACERTO]],Tabela1[REFERENTE],"HONORARIO")+Tabela7[[#This Row],[ACERTO / SALDO DEVEDOR ANTERIOR]]</f>
        <v>0</v>
      </c>
      <c r="N63" s="55">
        <f>SUMIFS(Tabela1[VALOR],Tabela1[Coluna1],Tabela7[[#This Row],[CLIENTE2]],Tabela1[[REF ]],Tabela7[[#Headers],[JANEIRO]],Tabela1[REFERENTE],"HONORARIO",Tabela1[ANO REF],AnoRef)-Tabela7[[#This Row],[VALOR HONORARIO]]</f>
        <v>0</v>
      </c>
      <c r="O63" s="55">
        <f>SUMIFS(Tabela1[VALOR],Tabela1[Coluna1],CLIENTE2,Tabela1[[REF ]],Tabela7[[#Headers],[FEVEREIRO]],Tabela1[REFERENTE],"HONORARIO",Tabela1[ANO REF],AnoRef)-Tabela7[[#This Row],[VALOR HONORARIO]]</f>
        <v>0</v>
      </c>
      <c r="P63" s="55">
        <f>SUMIFS(Tabela1[VALOR],Tabela1[Coluna1],CLIENTE2,Tabela1[[REF ]],Tabela7[[#Headers],[MARÇO]],Tabela1[REFERENTE],"HONORARIO",Tabela1[ANO REF],AnoRef)-Tabela7[[#This Row],[VALOR HONORARIO]]</f>
        <v>0</v>
      </c>
      <c r="Q63" s="55">
        <f>SUMIFS(Tabela1[VALOR],Tabela1[Coluna1],CLIENTE2,Tabela1[[REF ]],Tabela7[[#Headers],[ABRIL]],Tabela1[REFERENTE],"HONORARIO",Tabela1[ANO REF],AnoRef)-Tabela7[[#This Row],[VALOR HONORARIO]]</f>
        <v>0</v>
      </c>
      <c r="R63" s="55">
        <f>SUMIFS(Tabela1[VALOR],Tabela1[Coluna1],CLIENTE2,Tabela1[[REF ]],Tabela7[[#Headers],[MAIO]],Tabela1[REFERENTE],"HONORARIO",Tabela1[ANO REF],AnoRef)-Tabela7[[#This Row],[VALOR HONORARIO]]</f>
        <v>0</v>
      </c>
      <c r="S63" s="55">
        <f>SUMIFS(Tabela1[VALOR],Tabela1[Coluna1],CLIENTE2,Tabela1[[REF ]],Tabela7[[#Headers],[JUNHO]],Tabela1[REFERENTE],"HONORARIO",Tabela1[ANO REF],AnoRef)-Tabela7[[#This Row],[VALOR HONORARIO]]</f>
        <v>0</v>
      </c>
      <c r="T63" s="55">
        <f>SUMIFS(Tabela1[VALOR],Tabela1[Coluna1],CLIENTE2,Tabela1[[REF ]],Tabela7[[#Headers],[JULHO]],Tabela1[REFERENTE],"HONORARIO",Tabela1[ANO REF],AnoRef)-Tabela7[[#This Row],[VALOR HONORARIO]]</f>
        <v>0</v>
      </c>
      <c r="U63" s="55">
        <f>SUMIFS(Tabela1[VALOR],Tabela1[Coluna1],CLIENTE2,Tabela1[[REF ]],Tabela7[[#Headers],[AGOSTO]],Tabela1[REFERENTE],"HONORARIO",Tabela1[ANO REF],AnoRef)-Tabela7[[#This Row],[VALOR HONORARIO]]</f>
        <v>0</v>
      </c>
      <c r="V63" s="55">
        <f>SUMIFS(Tabela1[VALOR],Tabela1[Coluna1],CLIENTE2,Tabela1[[REF ]],Tabela7[[#Headers],[SETEMBRO]],Tabela1[REFERENTE],"HONORARIO",Tabela1[ANO REF],AnoRef)-Tabela7[[#This Row],[VALOR HONORARIO]]</f>
        <v>0</v>
      </c>
      <c r="W63" s="55">
        <f>SUMIFS(Tabela1[VALOR],Tabela1[Coluna1],CLIENTE2,Tabela1[[REF ]],Tabela7[[#Headers],[OUTUBRO]],Tabela1[REFERENTE],"HONORARIO",Tabela1[ANO REF],AnoRef)-Tabela7[[#This Row],[VALOR HONORARIO]]</f>
        <v>0</v>
      </c>
      <c r="X63" s="55">
        <f>SUMIFS(Tabela1[VALOR],Tabela1[Coluna1],CLIENTE2,Tabela1[[REF ]],Tabela7[[#Headers],[NOVEMBRO]],Tabela1[REFERENTE],"HONORARIO",Tabela1[ANO REF],AnoRef)-Tabela7[[#This Row],[VALOR HONORARIO]]</f>
        <v>0</v>
      </c>
      <c r="Y63" s="56">
        <f>SUMIFS(Tabela1[VALOR],Tabela1[Coluna1],CLIENTE2,Tabela1[[REF ]],Tabela7[[#Headers],[DEZEMBRO]],Tabela1[REFERENTE],"HONORARIO",Tabela1[ANO REF],AnoRef)-Tabela7[[#This Row],[VALOR HONORARIO]]</f>
        <v>0</v>
      </c>
      <c r="Z63" s="57">
        <f>SUMIF(Tabela1[Coluna1],#REF!,Tabela1[VALOR])</f>
        <v>0</v>
      </c>
    </row>
    <row r="64" spans="1:26" ht="21.75" thickBot="1" x14ac:dyDescent="0.4">
      <c r="A64" s="57"/>
      <c r="C64" s="58">
        <f>F1</f>
        <v>12</v>
      </c>
      <c r="D64" s="57">
        <v>0</v>
      </c>
      <c r="E64" s="46">
        <f>SUM(Tabela7[[#This Row],[JANEIRO]:[DEZEMBRO]],(Tabela7[[#This Row],[MPD]]*Tabela7[[#This Row],[VALOR HONORARIO]]),Tabela7[[#This Row],[ACERTO]])</f>
        <v>0</v>
      </c>
      <c r="F64" s="49"/>
      <c r="G64" s="47">
        <f>SUMIFS(Tabela1[VALOR],Tabela1[Coluna1],CLIENTE2,Tabela1[REFERENTE],Tabela7[[#Headers],[ABERTURA DE EMPRESA]],Tabela1[ANO REF],AnoRef)</f>
        <v>0</v>
      </c>
      <c r="H64" s="50">
        <f>SUMIFS(Tabela1[VALOR],Tabela1[Coluna1],#REF!,Tabela1[REFERENTE],Tabela7[[#Headers],[IRPF]],Tabela1[ANO REF],AnoRef)</f>
        <v>0</v>
      </c>
      <c r="I64" s="79">
        <f>SUMIFS(Tabela1[VALOR],Tabela1[Coluna1],#REF!,Tabela1[REFERENTE],Tabela7[[#Headers],[BALANCO]],Tabela1[ANO REF],AnoRef)</f>
        <v>0</v>
      </c>
      <c r="J64" s="51">
        <f>SUMIFS(Tabela1[VALOR],Tabela1[Coluna1],CLIENTE2,Tabela1[REFERENTE],Tabela7[[#Headers],[DEFIS]],Tabela1[ANO REF],AnoRef)</f>
        <v>0</v>
      </c>
      <c r="K64" s="52">
        <f>SUMIFS(Tabela1[VALOR],Tabela1[Coluna1],CLIENTE2,Tabela1[REFERENTE],Tabela7[[#Headers],[RAIS]],Tabela1[ANO REF],AnoRef)</f>
        <v>0</v>
      </c>
      <c r="L64" s="59"/>
      <c r="M64" s="54">
        <f>SUMIFS(Tabela1[VALOR],Tabela1[Coluna1],#REF!,Tabela1[[REF ]],Tabela7[[#Headers],[ACERTO]],Tabela1[REFERENTE],"HONORARIO")+Tabela7[[#This Row],[ACERTO / SALDO DEVEDOR ANTERIOR]]</f>
        <v>0</v>
      </c>
      <c r="N64" s="55">
        <f>SUMIFS(Tabela1[VALOR],Tabela1[Coluna1],Tabela7[[#This Row],[CLIENTE2]],Tabela1[[REF ]],Tabela7[[#Headers],[JANEIRO]],Tabela1[REFERENTE],"HONORARIO",Tabela1[ANO REF],AnoRef)-Tabela7[[#This Row],[VALOR HONORARIO]]</f>
        <v>0</v>
      </c>
      <c r="O64" s="55">
        <f>SUMIFS(Tabela1[VALOR],Tabela1[Coluna1],CLIENTE2,Tabela1[[REF ]],Tabela7[[#Headers],[FEVEREIRO]],Tabela1[REFERENTE],"HONORARIO",Tabela1[ANO REF],AnoRef)-Tabela7[[#This Row],[VALOR HONORARIO]]</f>
        <v>0</v>
      </c>
      <c r="P64" s="55">
        <f>SUMIFS(Tabela1[VALOR],Tabela1[Coluna1],CLIENTE2,Tabela1[[REF ]],Tabela7[[#Headers],[MARÇO]],Tabela1[REFERENTE],"HONORARIO",Tabela1[ANO REF],AnoRef)-Tabela7[[#This Row],[VALOR HONORARIO]]</f>
        <v>0</v>
      </c>
      <c r="Q64" s="55">
        <f>SUMIFS(Tabela1[VALOR],Tabela1[Coluna1],CLIENTE2,Tabela1[[REF ]],Tabela7[[#Headers],[ABRIL]],Tabela1[REFERENTE],"HONORARIO",Tabela1[ANO REF],AnoRef)-Tabela7[[#This Row],[VALOR HONORARIO]]</f>
        <v>0</v>
      </c>
      <c r="R64" s="55">
        <f>SUMIFS(Tabela1[VALOR],Tabela1[Coluna1],CLIENTE2,Tabela1[[REF ]],Tabela7[[#Headers],[MAIO]],Tabela1[REFERENTE],"HONORARIO",Tabela1[ANO REF],AnoRef)-Tabela7[[#This Row],[VALOR HONORARIO]]</f>
        <v>0</v>
      </c>
      <c r="S64" s="55">
        <f>SUMIFS(Tabela1[VALOR],Tabela1[Coluna1],CLIENTE2,Tabela1[[REF ]],Tabela7[[#Headers],[JUNHO]],Tabela1[REFERENTE],"HONORARIO",Tabela1[ANO REF],AnoRef)-Tabela7[[#This Row],[VALOR HONORARIO]]</f>
        <v>0</v>
      </c>
      <c r="T64" s="55">
        <f>SUMIFS(Tabela1[VALOR],Tabela1[Coluna1],CLIENTE2,Tabela1[[REF ]],Tabela7[[#Headers],[JULHO]],Tabela1[REFERENTE],"HONORARIO",Tabela1[ANO REF],AnoRef)-Tabela7[[#This Row],[VALOR HONORARIO]]</f>
        <v>0</v>
      </c>
      <c r="U64" s="55">
        <f>SUMIFS(Tabela1[VALOR],Tabela1[Coluna1],CLIENTE2,Tabela1[[REF ]],Tabela7[[#Headers],[AGOSTO]],Tabela1[REFERENTE],"HONORARIO",Tabela1[ANO REF],AnoRef)-Tabela7[[#This Row],[VALOR HONORARIO]]</f>
        <v>0</v>
      </c>
      <c r="V64" s="55">
        <f>SUMIFS(Tabela1[VALOR],Tabela1[Coluna1],CLIENTE2,Tabela1[[REF ]],Tabela7[[#Headers],[SETEMBRO]],Tabela1[REFERENTE],"HONORARIO",Tabela1[ANO REF],AnoRef)-Tabela7[[#This Row],[VALOR HONORARIO]]</f>
        <v>0</v>
      </c>
      <c r="W64" s="55">
        <f>SUMIFS(Tabela1[VALOR],Tabela1[Coluna1],CLIENTE2,Tabela1[[REF ]],Tabela7[[#Headers],[OUTUBRO]],Tabela1[REFERENTE],"HONORARIO",Tabela1[ANO REF],AnoRef)-Tabela7[[#This Row],[VALOR HONORARIO]]</f>
        <v>0</v>
      </c>
      <c r="X64" s="55">
        <f>SUMIFS(Tabela1[VALOR],Tabela1[Coluna1],CLIENTE2,Tabela1[[REF ]],Tabela7[[#Headers],[NOVEMBRO]],Tabela1[REFERENTE],"HONORARIO",Tabela1[ANO REF],AnoRef)-Tabela7[[#This Row],[VALOR HONORARIO]]</f>
        <v>0</v>
      </c>
      <c r="Y64" s="56">
        <f>SUMIFS(Tabela1[VALOR],Tabela1[Coluna1],CLIENTE2,Tabela1[[REF ]],Tabela7[[#Headers],[DEZEMBRO]],Tabela1[REFERENTE],"HONORARIO",Tabela1[ANO REF],AnoRef)-Tabela7[[#This Row],[VALOR HONORARIO]]</f>
        <v>0</v>
      </c>
      <c r="Z64" s="57">
        <f>SUMIF(Tabela1[Coluna1],#REF!,Tabela1[VALOR])</f>
        <v>0</v>
      </c>
    </row>
    <row r="65" spans="1:27" ht="21.75" thickBot="1" x14ac:dyDescent="0.4">
      <c r="A65" s="57"/>
      <c r="C65" s="58">
        <f>F1</f>
        <v>12</v>
      </c>
      <c r="D65" s="57">
        <v>0</v>
      </c>
      <c r="E65" s="46">
        <f>SUM(Tabela7[[#This Row],[JANEIRO]:[DEZEMBRO]],(Tabela7[[#This Row],[MPD]]*Tabela7[[#This Row],[VALOR HONORARIO]]),Tabela7[[#This Row],[ACERTO]])</f>
        <v>0</v>
      </c>
      <c r="F65" s="49"/>
      <c r="G65" s="47">
        <f>SUMIFS(Tabela1[VALOR],Tabela1[Coluna1],CLIENTE2,Tabela1[REFERENTE],Tabela7[[#Headers],[ABERTURA DE EMPRESA]],Tabela1[ANO REF],AnoRef)</f>
        <v>0</v>
      </c>
      <c r="H65" s="50">
        <f>SUMIFS(Tabela1[VALOR],Tabela1[Coluna1],#REF!,Tabela1[REFERENTE],Tabela7[[#Headers],[IRPF]],Tabela1[ANO REF],AnoRef)</f>
        <v>0</v>
      </c>
      <c r="I65" s="79">
        <f>SUMIFS(Tabela1[VALOR],Tabela1[Coluna1],#REF!,Tabela1[REFERENTE],Tabela7[[#Headers],[BALANCO]],Tabela1[ANO REF],AnoRef)</f>
        <v>0</v>
      </c>
      <c r="J65" s="51">
        <f>SUMIFS(Tabela1[VALOR],Tabela1[Coluna1],CLIENTE2,Tabela1[REFERENTE],Tabela7[[#Headers],[DEFIS]],Tabela1[ANO REF],AnoRef)</f>
        <v>0</v>
      </c>
      <c r="K65" s="52">
        <f>SUMIFS(Tabela1[VALOR],Tabela1[Coluna1],CLIENTE2,Tabela1[REFERENTE],Tabela7[[#Headers],[RAIS]],Tabela1[ANO REF],AnoRef)</f>
        <v>0</v>
      </c>
      <c r="L65" s="59"/>
      <c r="M65" s="54">
        <f>SUMIFS(Tabela1[VALOR],Tabela1[Coluna1],#REF!,Tabela1[[REF ]],Tabela7[[#Headers],[ACERTO]],Tabela1[REFERENTE],"HONORARIO")+Tabela7[[#This Row],[ACERTO / SALDO DEVEDOR ANTERIOR]]</f>
        <v>0</v>
      </c>
      <c r="N65" s="55">
        <f>SUMIFS(Tabela1[VALOR],Tabela1[Coluna1],Tabela7[[#This Row],[CLIENTE2]],Tabela1[[REF ]],Tabela7[[#Headers],[JANEIRO]],Tabela1[REFERENTE],"HONORARIO",Tabela1[ANO REF],AnoRef)-Tabela7[[#This Row],[VALOR HONORARIO]]</f>
        <v>0</v>
      </c>
      <c r="O65" s="55">
        <f>SUMIFS(Tabela1[VALOR],Tabela1[Coluna1],CLIENTE2,Tabela1[[REF ]],Tabela7[[#Headers],[FEVEREIRO]],Tabela1[REFERENTE],"HONORARIO",Tabela1[ANO REF],AnoRef)-Tabela7[[#This Row],[VALOR HONORARIO]]</f>
        <v>0</v>
      </c>
      <c r="P65" s="55">
        <f>SUMIFS(Tabela1[VALOR],Tabela1[Coluna1],CLIENTE2,Tabela1[[REF ]],Tabela7[[#Headers],[MARÇO]],Tabela1[REFERENTE],"HONORARIO",Tabela1[ANO REF],AnoRef)-Tabela7[[#This Row],[VALOR HONORARIO]]</f>
        <v>0</v>
      </c>
      <c r="Q65" s="55">
        <f>SUMIFS(Tabela1[VALOR],Tabela1[Coluna1],CLIENTE2,Tabela1[[REF ]],Tabela7[[#Headers],[ABRIL]],Tabela1[REFERENTE],"HONORARIO",Tabela1[ANO REF],AnoRef)-Tabela7[[#This Row],[VALOR HONORARIO]]</f>
        <v>0</v>
      </c>
      <c r="R65" s="55">
        <f>SUMIFS(Tabela1[VALOR],Tabela1[Coluna1],CLIENTE2,Tabela1[[REF ]],Tabela7[[#Headers],[MAIO]],Tabela1[REFERENTE],"HONORARIO",Tabela1[ANO REF],AnoRef)-Tabela7[[#This Row],[VALOR HONORARIO]]</f>
        <v>0</v>
      </c>
      <c r="S65" s="55">
        <f>SUMIFS(Tabela1[VALOR],Tabela1[Coluna1],CLIENTE2,Tabela1[[REF ]],Tabela7[[#Headers],[JUNHO]],Tabela1[REFERENTE],"HONORARIO",Tabela1[ANO REF],AnoRef)-Tabela7[[#This Row],[VALOR HONORARIO]]</f>
        <v>0</v>
      </c>
      <c r="T65" s="55">
        <f>SUMIFS(Tabela1[VALOR],Tabela1[Coluna1],CLIENTE2,Tabela1[[REF ]],Tabela7[[#Headers],[JULHO]],Tabela1[REFERENTE],"HONORARIO",Tabela1[ANO REF],AnoRef)-Tabela7[[#This Row],[VALOR HONORARIO]]</f>
        <v>0</v>
      </c>
      <c r="U65" s="55">
        <f>SUMIFS(Tabela1[VALOR],Tabela1[Coluna1],CLIENTE2,Tabela1[[REF ]],Tabela7[[#Headers],[AGOSTO]],Tabela1[REFERENTE],"HONORARIO",Tabela1[ANO REF],AnoRef)-Tabela7[[#This Row],[VALOR HONORARIO]]</f>
        <v>0</v>
      </c>
      <c r="V65" s="55">
        <f>SUMIFS(Tabela1[VALOR],Tabela1[Coluna1],CLIENTE2,Tabela1[[REF ]],Tabela7[[#Headers],[SETEMBRO]],Tabela1[REFERENTE],"HONORARIO",Tabela1[ANO REF],AnoRef)-Tabela7[[#This Row],[VALOR HONORARIO]]</f>
        <v>0</v>
      </c>
      <c r="W65" s="55">
        <f>SUMIFS(Tabela1[VALOR],Tabela1[Coluna1],CLIENTE2,Tabela1[[REF ]],Tabela7[[#Headers],[OUTUBRO]],Tabela1[REFERENTE],"HONORARIO",Tabela1[ANO REF],AnoRef)-Tabela7[[#This Row],[VALOR HONORARIO]]</f>
        <v>0</v>
      </c>
      <c r="X65" s="55">
        <f>SUMIFS(Tabela1[VALOR],Tabela1[Coluna1],CLIENTE2,Tabela1[[REF ]],Tabela7[[#Headers],[NOVEMBRO]],Tabela1[REFERENTE],"HONORARIO",Tabela1[ANO REF],AnoRef)-Tabela7[[#This Row],[VALOR HONORARIO]]</f>
        <v>0</v>
      </c>
      <c r="Y65" s="56">
        <f>SUMIFS(Tabela1[VALOR],Tabela1[Coluna1],CLIENTE2,Tabela1[[REF ]],Tabela7[[#Headers],[DEZEMBRO]],Tabela1[REFERENTE],"HONORARIO",Tabela1[ANO REF],AnoRef)-Tabela7[[#This Row],[VALOR HONORARIO]]</f>
        <v>0</v>
      </c>
      <c r="Z65" s="57">
        <f>SUMIF(Tabela1[Coluna1],#REF!,Tabela1[VALOR])</f>
        <v>0</v>
      </c>
    </row>
    <row r="66" spans="1:27" ht="21.75" thickBot="1" x14ac:dyDescent="0.4">
      <c r="A66" s="57"/>
      <c r="C66" s="58">
        <f>F1</f>
        <v>12</v>
      </c>
      <c r="D66" s="57">
        <v>0</v>
      </c>
      <c r="E66" s="46">
        <f>SUM(Tabela7[[#This Row],[JANEIRO]:[DEZEMBRO]],(Tabela7[[#This Row],[MPD]]*Tabela7[[#This Row],[VALOR HONORARIO]]),Tabela7[[#This Row],[ACERTO]])</f>
        <v>0</v>
      </c>
      <c r="F66" s="49"/>
      <c r="G66" s="47">
        <f>SUMIFS(Tabela1[VALOR],Tabela1[Coluna1],CLIENTE2,Tabela1[REFERENTE],Tabela7[[#Headers],[ABERTURA DE EMPRESA]],Tabela1[ANO REF],AnoRef)</f>
        <v>0</v>
      </c>
      <c r="H66" s="50">
        <f>SUMIFS(Tabela1[VALOR],Tabela1[Coluna1],#REF!,Tabela1[REFERENTE],Tabela7[[#Headers],[IRPF]],Tabela1[ANO REF],AnoRef)</f>
        <v>0</v>
      </c>
      <c r="I66" s="79">
        <f>SUMIFS(Tabela1[VALOR],Tabela1[Coluna1],#REF!,Tabela1[REFERENTE],Tabela7[[#Headers],[BALANCO]],Tabela1[ANO REF],AnoRef)</f>
        <v>0</v>
      </c>
      <c r="J66" s="51">
        <f>SUMIFS(Tabela1[VALOR],Tabela1[Coluna1],CLIENTE2,Tabela1[REFERENTE],Tabela7[[#Headers],[DEFIS]],Tabela1[ANO REF],AnoRef)</f>
        <v>0</v>
      </c>
      <c r="K66" s="52">
        <f>SUMIFS(Tabela1[VALOR],Tabela1[Coluna1],CLIENTE2,Tabela1[REFERENTE],Tabela7[[#Headers],[RAIS]],Tabela1[ANO REF],AnoRef)</f>
        <v>0</v>
      </c>
      <c r="L66" s="59"/>
      <c r="M66" s="54">
        <f>SUMIFS(Tabela1[VALOR],Tabela1[Coluna1],#REF!,Tabela1[[REF ]],Tabela7[[#Headers],[ACERTO]],Tabela1[REFERENTE],"HONORARIO")+Tabela7[[#This Row],[ACERTO / SALDO DEVEDOR ANTERIOR]]</f>
        <v>0</v>
      </c>
      <c r="N66" s="55">
        <f>SUMIFS(Tabela1[VALOR],Tabela1[Coluna1],Tabela7[[#This Row],[CLIENTE2]],Tabela1[[REF ]],Tabela7[[#Headers],[JANEIRO]],Tabela1[REFERENTE],"HONORARIO",Tabela1[ANO REF],AnoRef)-Tabela7[[#This Row],[VALOR HONORARIO]]</f>
        <v>0</v>
      </c>
      <c r="O66" s="55">
        <f>SUMIFS(Tabela1[VALOR],Tabela1[Coluna1],CLIENTE2,Tabela1[[REF ]],Tabela7[[#Headers],[FEVEREIRO]],Tabela1[REFERENTE],"HONORARIO",Tabela1[ANO REF],AnoRef)-Tabela7[[#This Row],[VALOR HONORARIO]]</f>
        <v>0</v>
      </c>
      <c r="P66" s="55">
        <f>SUMIFS(Tabela1[VALOR],Tabela1[Coluna1],CLIENTE2,Tabela1[[REF ]],Tabela7[[#Headers],[MARÇO]],Tabela1[REFERENTE],"HONORARIO",Tabela1[ANO REF],AnoRef)-Tabela7[[#This Row],[VALOR HONORARIO]]</f>
        <v>0</v>
      </c>
      <c r="Q66" s="55">
        <f>SUMIFS(Tabela1[VALOR],Tabela1[Coluna1],CLIENTE2,Tabela1[[REF ]],Tabela7[[#Headers],[ABRIL]],Tabela1[REFERENTE],"HONORARIO",Tabela1[ANO REF],AnoRef)-Tabela7[[#This Row],[VALOR HONORARIO]]</f>
        <v>0</v>
      </c>
      <c r="R66" s="55">
        <f>SUMIFS(Tabela1[VALOR],Tabela1[Coluna1],CLIENTE2,Tabela1[[REF ]],Tabela7[[#Headers],[MAIO]],Tabela1[REFERENTE],"HONORARIO",Tabela1[ANO REF],AnoRef)-Tabela7[[#This Row],[VALOR HONORARIO]]</f>
        <v>0</v>
      </c>
      <c r="S66" s="55">
        <f>SUMIFS(Tabela1[VALOR],Tabela1[Coluna1],CLIENTE2,Tabela1[[REF ]],Tabela7[[#Headers],[JUNHO]],Tabela1[REFERENTE],"HONORARIO",Tabela1[ANO REF],AnoRef)-Tabela7[[#This Row],[VALOR HONORARIO]]</f>
        <v>0</v>
      </c>
      <c r="T66" s="55">
        <f>SUMIFS(Tabela1[VALOR],Tabela1[Coluna1],CLIENTE2,Tabela1[[REF ]],Tabela7[[#Headers],[JULHO]],Tabela1[REFERENTE],"HONORARIO",Tabela1[ANO REF],AnoRef)-Tabela7[[#This Row],[VALOR HONORARIO]]</f>
        <v>0</v>
      </c>
      <c r="U66" s="55">
        <f>SUMIFS(Tabela1[VALOR],Tabela1[Coluna1],CLIENTE2,Tabela1[[REF ]],Tabela7[[#Headers],[AGOSTO]],Tabela1[REFERENTE],"HONORARIO",Tabela1[ANO REF],AnoRef)-Tabela7[[#This Row],[VALOR HONORARIO]]</f>
        <v>0</v>
      </c>
      <c r="V66" s="55">
        <f>SUMIFS(Tabela1[VALOR],Tabela1[Coluna1],CLIENTE2,Tabela1[[REF ]],Tabela7[[#Headers],[SETEMBRO]],Tabela1[REFERENTE],"HONORARIO",Tabela1[ANO REF],AnoRef)-Tabela7[[#This Row],[VALOR HONORARIO]]</f>
        <v>0</v>
      </c>
      <c r="W66" s="55">
        <f>SUMIFS(Tabela1[VALOR],Tabela1[Coluna1],CLIENTE2,Tabela1[[REF ]],Tabela7[[#Headers],[OUTUBRO]],Tabela1[REFERENTE],"HONORARIO",Tabela1[ANO REF],AnoRef)-Tabela7[[#This Row],[VALOR HONORARIO]]</f>
        <v>0</v>
      </c>
      <c r="X66" s="55">
        <f>SUMIFS(Tabela1[VALOR],Tabela1[Coluna1],CLIENTE2,Tabela1[[REF ]],Tabela7[[#Headers],[NOVEMBRO]],Tabela1[REFERENTE],"HONORARIO",Tabela1[ANO REF],AnoRef)-Tabela7[[#This Row],[VALOR HONORARIO]]</f>
        <v>0</v>
      </c>
      <c r="Y66" s="56">
        <f>SUMIFS(Tabela1[VALOR],Tabela1[Coluna1],CLIENTE2,Tabela1[[REF ]],Tabela7[[#Headers],[DEZEMBRO]],Tabela1[REFERENTE],"HONORARIO",Tabela1[ANO REF],AnoRef)-Tabela7[[#This Row],[VALOR HONORARIO]]</f>
        <v>0</v>
      </c>
      <c r="Z66" s="57">
        <f>SUMIF(Tabela1[Coluna1],#REF!,Tabela1[VALOR])</f>
        <v>0</v>
      </c>
    </row>
    <row r="67" spans="1:27" ht="21.75" thickBot="1" x14ac:dyDescent="0.4">
      <c r="A67" s="57"/>
      <c r="C67" s="58">
        <f>F1</f>
        <v>12</v>
      </c>
      <c r="D67" s="57">
        <v>0</v>
      </c>
      <c r="E67" s="46">
        <f>SUM(Tabela7[[#This Row],[JANEIRO]:[DEZEMBRO]],(Tabela7[[#This Row],[MPD]]*Tabela7[[#This Row],[VALOR HONORARIO]]),Tabela7[[#This Row],[ACERTO]])</f>
        <v>0</v>
      </c>
      <c r="F67" s="49"/>
      <c r="G67" s="47">
        <f>SUMIFS(Tabela1[VALOR],Tabela1[Coluna1],CLIENTE2,Tabela1[REFERENTE],Tabela7[[#Headers],[ABERTURA DE EMPRESA]],Tabela1[ANO REF],AnoRef)</f>
        <v>0</v>
      </c>
      <c r="H67" s="50">
        <f>SUMIFS(Tabela1[VALOR],Tabela1[Coluna1],#REF!,Tabela1[REFERENTE],Tabela7[[#Headers],[IRPF]],Tabela1[ANO REF],AnoRef)</f>
        <v>0</v>
      </c>
      <c r="I67" s="79">
        <f>SUMIFS(Tabela1[VALOR],Tabela1[Coluna1],#REF!,Tabela1[REFERENTE],Tabela7[[#Headers],[BALANCO]],Tabela1[ANO REF],AnoRef)</f>
        <v>0</v>
      </c>
      <c r="J67" s="51">
        <f>SUMIFS(Tabela1[VALOR],Tabela1[Coluna1],CLIENTE2,Tabela1[REFERENTE],Tabela7[[#Headers],[DEFIS]],Tabela1[ANO REF],AnoRef)</f>
        <v>0</v>
      </c>
      <c r="K67" s="52">
        <f>SUMIFS(Tabela1[VALOR],Tabela1[Coluna1],CLIENTE2,Tabela1[REFERENTE],Tabela7[[#Headers],[RAIS]],Tabela1[ANO REF],AnoRef)</f>
        <v>0</v>
      </c>
      <c r="L67" s="59"/>
      <c r="M67" s="54">
        <f>SUMIFS(Tabela1[VALOR],Tabela1[Coluna1],#REF!,Tabela1[[REF ]],Tabela7[[#Headers],[ACERTO]],Tabela1[REFERENTE],"HONORARIO")+Tabela7[[#This Row],[ACERTO / SALDO DEVEDOR ANTERIOR]]</f>
        <v>0</v>
      </c>
      <c r="N67" s="55">
        <f>SUMIFS(Tabela1[VALOR],Tabela1[Coluna1],Tabela7[[#This Row],[CLIENTE2]],Tabela1[[REF ]],Tabela7[[#Headers],[JANEIRO]],Tabela1[REFERENTE],"HONORARIO",Tabela1[ANO REF],AnoRef)-Tabela7[[#This Row],[VALOR HONORARIO]]</f>
        <v>0</v>
      </c>
      <c r="O67" s="55">
        <f>SUMIFS(Tabela1[VALOR],Tabela1[Coluna1],CLIENTE2,Tabela1[[REF ]],Tabela7[[#Headers],[FEVEREIRO]],Tabela1[REFERENTE],"HONORARIO",Tabela1[ANO REF],AnoRef)-Tabela7[[#This Row],[VALOR HONORARIO]]</f>
        <v>0</v>
      </c>
      <c r="P67" s="55">
        <f>SUMIFS(Tabela1[VALOR],Tabela1[Coluna1],CLIENTE2,Tabela1[[REF ]],Tabela7[[#Headers],[MARÇO]],Tabela1[REFERENTE],"HONORARIO",Tabela1[ANO REF],AnoRef)-Tabela7[[#This Row],[VALOR HONORARIO]]</f>
        <v>0</v>
      </c>
      <c r="Q67" s="55">
        <f>SUMIFS(Tabela1[VALOR],Tabela1[Coluna1],CLIENTE2,Tabela1[[REF ]],Tabela7[[#Headers],[ABRIL]],Tabela1[REFERENTE],"HONORARIO",Tabela1[ANO REF],AnoRef)-Tabela7[[#This Row],[VALOR HONORARIO]]</f>
        <v>0</v>
      </c>
      <c r="R67" s="55">
        <f>SUMIFS(Tabela1[VALOR],Tabela1[Coluna1],CLIENTE2,Tabela1[[REF ]],Tabela7[[#Headers],[MAIO]],Tabela1[REFERENTE],"HONORARIO",Tabela1[ANO REF],AnoRef)-Tabela7[[#This Row],[VALOR HONORARIO]]</f>
        <v>0</v>
      </c>
      <c r="S67" s="55">
        <f>SUMIFS(Tabela1[VALOR],Tabela1[Coluna1],CLIENTE2,Tabela1[[REF ]],Tabela7[[#Headers],[JUNHO]],Tabela1[REFERENTE],"HONORARIO",Tabela1[ANO REF],AnoRef)-Tabela7[[#This Row],[VALOR HONORARIO]]</f>
        <v>0</v>
      </c>
      <c r="T67" s="55">
        <f>SUMIFS(Tabela1[VALOR],Tabela1[Coluna1],CLIENTE2,Tabela1[[REF ]],Tabela7[[#Headers],[JULHO]],Tabela1[REFERENTE],"HONORARIO",Tabela1[ANO REF],AnoRef)-Tabela7[[#This Row],[VALOR HONORARIO]]</f>
        <v>0</v>
      </c>
      <c r="U67" s="55">
        <f>SUMIFS(Tabela1[VALOR],Tabela1[Coluna1],CLIENTE2,Tabela1[[REF ]],Tabela7[[#Headers],[AGOSTO]],Tabela1[REFERENTE],"HONORARIO",Tabela1[ANO REF],AnoRef)-Tabela7[[#This Row],[VALOR HONORARIO]]</f>
        <v>0</v>
      </c>
      <c r="V67" s="55">
        <f>SUMIFS(Tabela1[VALOR],Tabela1[Coluna1],CLIENTE2,Tabela1[[REF ]],Tabela7[[#Headers],[SETEMBRO]],Tabela1[REFERENTE],"HONORARIO",Tabela1[ANO REF],AnoRef)-Tabela7[[#This Row],[VALOR HONORARIO]]</f>
        <v>0</v>
      </c>
      <c r="W67" s="55">
        <f>SUMIFS(Tabela1[VALOR],Tabela1[Coluna1],CLIENTE2,Tabela1[[REF ]],Tabela7[[#Headers],[OUTUBRO]],Tabela1[REFERENTE],"HONORARIO",Tabela1[ANO REF],AnoRef)-Tabela7[[#This Row],[VALOR HONORARIO]]</f>
        <v>0</v>
      </c>
      <c r="X67" s="55">
        <f>SUMIFS(Tabela1[VALOR],Tabela1[Coluna1],CLIENTE2,Tabela1[[REF ]],Tabela7[[#Headers],[NOVEMBRO]],Tabela1[REFERENTE],"HONORARIO",Tabela1[ANO REF],AnoRef)-Tabela7[[#This Row],[VALOR HONORARIO]]</f>
        <v>0</v>
      </c>
      <c r="Y67" s="56">
        <f>SUMIFS(Tabela1[VALOR],Tabela1[Coluna1],CLIENTE2,Tabela1[[REF ]],Tabela7[[#Headers],[DEZEMBRO]],Tabela1[REFERENTE],"HONORARIO",Tabela1[ANO REF],AnoRef)-Tabela7[[#This Row],[VALOR HONORARIO]]</f>
        <v>0</v>
      </c>
      <c r="Z67" s="57">
        <f>SUMIF(Tabela1[Coluna1],#REF!,Tabela1[VALOR])</f>
        <v>0</v>
      </c>
    </row>
    <row r="68" spans="1:27" ht="21.75" thickBot="1" x14ac:dyDescent="0.4">
      <c r="A68" s="57"/>
      <c r="C68" s="58">
        <f>F1</f>
        <v>12</v>
      </c>
      <c r="D68" s="57">
        <v>0</v>
      </c>
      <c r="E68" s="46">
        <f>SUM(Tabela7[[#This Row],[JANEIRO]:[DEZEMBRO]],(Tabela7[[#This Row],[MPD]]*Tabela7[[#This Row],[VALOR HONORARIO]]),Tabela7[[#This Row],[ACERTO]])</f>
        <v>0</v>
      </c>
      <c r="F68" s="49"/>
      <c r="G68" s="47">
        <f>SUMIFS(Tabela1[VALOR],Tabela1[Coluna1],CLIENTE2,Tabela1[REFERENTE],Tabela7[[#Headers],[ABERTURA DE EMPRESA]],Tabela1[ANO REF],AnoRef)</f>
        <v>0</v>
      </c>
      <c r="H68" s="50">
        <f>SUMIFS(Tabela1[VALOR],Tabela1[Coluna1],#REF!,Tabela1[REFERENTE],Tabela7[[#Headers],[IRPF]],Tabela1[ANO REF],AnoRef)</f>
        <v>0</v>
      </c>
      <c r="I68" s="79">
        <f>SUMIFS(Tabela1[VALOR],Tabela1[Coluna1],#REF!,Tabela1[REFERENTE],Tabela7[[#Headers],[BALANCO]],Tabela1[ANO REF],AnoRef)</f>
        <v>0</v>
      </c>
      <c r="J68" s="51">
        <f>SUMIFS(Tabela1[VALOR],Tabela1[Coluna1],CLIENTE2,Tabela1[REFERENTE],Tabela7[[#Headers],[DEFIS]],Tabela1[ANO REF],AnoRef)</f>
        <v>0</v>
      </c>
      <c r="K68" s="52">
        <f>SUMIFS(Tabela1[VALOR],Tabela1[Coluna1],CLIENTE2,Tabela1[REFERENTE],Tabela7[[#Headers],[RAIS]],Tabela1[ANO REF],AnoRef)</f>
        <v>0</v>
      </c>
      <c r="L68" s="59"/>
      <c r="M68" s="54">
        <f>SUMIFS(Tabela1[VALOR],Tabela1[Coluna1],#REF!,Tabela1[[REF ]],Tabela7[[#Headers],[ACERTO]],Tabela1[REFERENTE],"HONORARIO")+Tabela7[[#This Row],[ACERTO / SALDO DEVEDOR ANTERIOR]]</f>
        <v>0</v>
      </c>
      <c r="N68" s="55">
        <f>SUMIFS(Tabela1[VALOR],Tabela1[Coluna1],Tabela7[[#This Row],[CLIENTE2]],Tabela1[[REF ]],Tabela7[[#Headers],[JANEIRO]],Tabela1[REFERENTE],"HONORARIO",Tabela1[ANO REF],AnoRef)-Tabela7[[#This Row],[VALOR HONORARIO]]</f>
        <v>0</v>
      </c>
      <c r="O68" s="55">
        <f>SUMIFS(Tabela1[VALOR],Tabela1[Coluna1],CLIENTE2,Tabela1[[REF ]],Tabela7[[#Headers],[FEVEREIRO]],Tabela1[REFERENTE],"HONORARIO",Tabela1[ANO REF],AnoRef)-Tabela7[[#This Row],[VALOR HONORARIO]]</f>
        <v>0</v>
      </c>
      <c r="P68" s="55">
        <f>SUMIFS(Tabela1[VALOR],Tabela1[Coluna1],CLIENTE2,Tabela1[[REF ]],Tabela7[[#Headers],[MARÇO]],Tabela1[REFERENTE],"HONORARIO",Tabela1[ANO REF],AnoRef)-Tabela7[[#This Row],[VALOR HONORARIO]]</f>
        <v>0</v>
      </c>
      <c r="Q68" s="55">
        <f>SUMIFS(Tabela1[VALOR],Tabela1[Coluna1],CLIENTE2,Tabela1[[REF ]],Tabela7[[#Headers],[ABRIL]],Tabela1[REFERENTE],"HONORARIO",Tabela1[ANO REF],AnoRef)-Tabela7[[#This Row],[VALOR HONORARIO]]</f>
        <v>0</v>
      </c>
      <c r="R68" s="55">
        <f>SUMIFS(Tabela1[VALOR],Tabela1[Coluna1],CLIENTE2,Tabela1[[REF ]],Tabela7[[#Headers],[MAIO]],Tabela1[REFERENTE],"HONORARIO",Tabela1[ANO REF],AnoRef)-Tabela7[[#This Row],[VALOR HONORARIO]]</f>
        <v>0</v>
      </c>
      <c r="S68" s="55">
        <f>SUMIFS(Tabela1[VALOR],Tabela1[Coluna1],CLIENTE2,Tabela1[[REF ]],Tabela7[[#Headers],[JUNHO]],Tabela1[REFERENTE],"HONORARIO",Tabela1[ANO REF],AnoRef)-Tabela7[[#This Row],[VALOR HONORARIO]]</f>
        <v>0</v>
      </c>
      <c r="T68" s="55">
        <f>SUMIFS(Tabela1[VALOR],Tabela1[Coluna1],CLIENTE2,Tabela1[[REF ]],Tabela7[[#Headers],[JULHO]],Tabela1[REFERENTE],"HONORARIO",Tabela1[ANO REF],AnoRef)-Tabela7[[#This Row],[VALOR HONORARIO]]</f>
        <v>0</v>
      </c>
      <c r="U68" s="55">
        <f>SUMIFS(Tabela1[VALOR],Tabela1[Coluna1],CLIENTE2,Tabela1[[REF ]],Tabela7[[#Headers],[AGOSTO]],Tabela1[REFERENTE],"HONORARIO",Tabela1[ANO REF],AnoRef)-Tabela7[[#This Row],[VALOR HONORARIO]]</f>
        <v>0</v>
      </c>
      <c r="V68" s="55">
        <f>SUMIFS(Tabela1[VALOR],Tabela1[Coluna1],CLIENTE2,Tabela1[[REF ]],Tabela7[[#Headers],[SETEMBRO]],Tabela1[REFERENTE],"HONORARIO",Tabela1[ANO REF],AnoRef)-Tabela7[[#This Row],[VALOR HONORARIO]]</f>
        <v>0</v>
      </c>
      <c r="W68" s="55">
        <f>SUMIFS(Tabela1[VALOR],Tabela1[Coluna1],CLIENTE2,Tabela1[[REF ]],Tabela7[[#Headers],[OUTUBRO]],Tabela1[REFERENTE],"HONORARIO",Tabela1[ANO REF],AnoRef)-Tabela7[[#This Row],[VALOR HONORARIO]]</f>
        <v>0</v>
      </c>
      <c r="X68" s="55">
        <f>SUMIFS(Tabela1[VALOR],Tabela1[Coluna1],CLIENTE2,Tabela1[[REF ]],Tabela7[[#Headers],[NOVEMBRO]],Tabela1[REFERENTE],"HONORARIO",Tabela1[ANO REF],AnoRef)-Tabela7[[#This Row],[VALOR HONORARIO]]</f>
        <v>0</v>
      </c>
      <c r="Y68" s="56">
        <f>SUMIFS(Tabela1[VALOR],Tabela1[Coluna1],CLIENTE2,Tabela1[[REF ]],Tabela7[[#Headers],[DEZEMBRO]],Tabela1[REFERENTE],"HONORARIO",Tabela1[ANO REF],AnoRef)-Tabela7[[#This Row],[VALOR HONORARIO]]</f>
        <v>0</v>
      </c>
      <c r="Z68" s="57">
        <f>SUMIF(Tabela1[Coluna1],#REF!,Tabela1[VALOR])</f>
        <v>0</v>
      </c>
    </row>
    <row r="69" spans="1:27" ht="21.75" thickBot="1" x14ac:dyDescent="0.4">
      <c r="A69" s="57"/>
      <c r="C69" s="58">
        <f>F1</f>
        <v>12</v>
      </c>
      <c r="D69" s="57">
        <v>0</v>
      </c>
      <c r="E69" s="46">
        <f>SUM(Tabela7[[#This Row],[JANEIRO]:[DEZEMBRO]],(Tabela7[[#This Row],[MPD]]*Tabela7[[#This Row],[VALOR HONORARIO]]),Tabela7[[#This Row],[ACERTO]])</f>
        <v>0</v>
      </c>
      <c r="F69" s="49"/>
      <c r="G69" s="47">
        <f>SUMIFS(Tabela1[VALOR],Tabela1[Coluna1],CLIENTE2,Tabela1[REFERENTE],Tabela7[[#Headers],[ABERTURA DE EMPRESA]],Tabela1[ANO REF],AnoRef)</f>
        <v>0</v>
      </c>
      <c r="H69" s="50">
        <f>SUMIFS(Tabela1[VALOR],Tabela1[Coluna1],#REF!,Tabela1[REFERENTE],Tabela7[[#Headers],[IRPF]],Tabela1[ANO REF],AnoRef)</f>
        <v>0</v>
      </c>
      <c r="I69" s="79">
        <f>SUMIFS(Tabela1[VALOR],Tabela1[Coluna1],#REF!,Tabela1[REFERENTE],Tabela7[[#Headers],[BALANCO]],Tabela1[ANO REF],AnoRef)</f>
        <v>0</v>
      </c>
      <c r="J69" s="51">
        <f>SUMIFS(Tabela1[VALOR],Tabela1[Coluna1],CLIENTE2,Tabela1[REFERENTE],Tabela7[[#Headers],[DEFIS]],Tabela1[ANO REF],AnoRef)</f>
        <v>0</v>
      </c>
      <c r="K69" s="52">
        <f>SUMIFS(Tabela1[VALOR],Tabela1[Coluna1],CLIENTE2,Tabela1[REFERENTE],Tabela7[[#Headers],[RAIS]],Tabela1[ANO REF],AnoRef)</f>
        <v>0</v>
      </c>
      <c r="L69" s="59"/>
      <c r="M69" s="54">
        <f>SUMIFS(Tabela1[VALOR],Tabela1[Coluna1],#REF!,Tabela1[[REF ]],Tabela7[[#Headers],[ACERTO]],Tabela1[REFERENTE],"HONORARIO")+Tabela7[[#This Row],[ACERTO / SALDO DEVEDOR ANTERIOR]]</f>
        <v>0</v>
      </c>
      <c r="N69" s="55">
        <f>SUMIFS(Tabela1[VALOR],Tabela1[Coluna1],Tabela7[[#This Row],[CLIENTE2]],Tabela1[[REF ]],Tabela7[[#Headers],[JANEIRO]],Tabela1[REFERENTE],"HONORARIO",Tabela1[ANO REF],AnoRef)-Tabela7[[#This Row],[VALOR HONORARIO]]</f>
        <v>0</v>
      </c>
      <c r="O69" s="55">
        <f>SUMIFS(Tabela1[VALOR],Tabela1[Coluna1],CLIENTE2,Tabela1[[REF ]],Tabela7[[#Headers],[FEVEREIRO]],Tabela1[REFERENTE],"HONORARIO",Tabela1[ANO REF],AnoRef)-Tabela7[[#This Row],[VALOR HONORARIO]]</f>
        <v>0</v>
      </c>
      <c r="P69" s="55">
        <f>SUMIFS(Tabela1[VALOR],Tabela1[Coluna1],CLIENTE2,Tabela1[[REF ]],Tabela7[[#Headers],[MARÇO]],Tabela1[REFERENTE],"HONORARIO",Tabela1[ANO REF],AnoRef)-Tabela7[[#This Row],[VALOR HONORARIO]]</f>
        <v>0</v>
      </c>
      <c r="Q69" s="55">
        <f>SUMIFS(Tabela1[VALOR],Tabela1[Coluna1],CLIENTE2,Tabela1[[REF ]],Tabela7[[#Headers],[ABRIL]],Tabela1[REFERENTE],"HONORARIO",Tabela1[ANO REF],AnoRef)-Tabela7[[#This Row],[VALOR HONORARIO]]</f>
        <v>0</v>
      </c>
      <c r="R69" s="55">
        <f>SUMIFS(Tabela1[VALOR],Tabela1[Coluna1],CLIENTE2,Tabela1[[REF ]],Tabela7[[#Headers],[MAIO]],Tabela1[REFERENTE],"HONORARIO",Tabela1[ANO REF],AnoRef)-Tabela7[[#This Row],[VALOR HONORARIO]]</f>
        <v>0</v>
      </c>
      <c r="S69" s="55">
        <f>SUMIFS(Tabela1[VALOR],Tabela1[Coluna1],CLIENTE2,Tabela1[[REF ]],Tabela7[[#Headers],[JUNHO]],Tabela1[REFERENTE],"HONORARIO",Tabela1[ANO REF],AnoRef)-Tabela7[[#This Row],[VALOR HONORARIO]]</f>
        <v>0</v>
      </c>
      <c r="T69" s="55">
        <f>SUMIFS(Tabela1[VALOR],Tabela1[Coluna1],CLIENTE2,Tabela1[[REF ]],Tabela7[[#Headers],[JULHO]],Tabela1[REFERENTE],"HONORARIO",Tabela1[ANO REF],AnoRef)-Tabela7[[#This Row],[VALOR HONORARIO]]</f>
        <v>0</v>
      </c>
      <c r="U69" s="55">
        <f>SUMIFS(Tabela1[VALOR],Tabela1[Coluna1],CLIENTE2,Tabela1[[REF ]],Tabela7[[#Headers],[AGOSTO]],Tabela1[REFERENTE],"HONORARIO",Tabela1[ANO REF],AnoRef)-Tabela7[[#This Row],[VALOR HONORARIO]]</f>
        <v>0</v>
      </c>
      <c r="V69" s="55">
        <f>SUMIFS(Tabela1[VALOR],Tabela1[Coluna1],CLIENTE2,Tabela1[[REF ]],Tabela7[[#Headers],[SETEMBRO]],Tabela1[REFERENTE],"HONORARIO",Tabela1[ANO REF],AnoRef)-Tabela7[[#This Row],[VALOR HONORARIO]]</f>
        <v>0</v>
      </c>
      <c r="W69" s="55">
        <f>SUMIFS(Tabela1[VALOR],Tabela1[Coluna1],CLIENTE2,Tabela1[[REF ]],Tabela7[[#Headers],[OUTUBRO]],Tabela1[REFERENTE],"HONORARIO",Tabela1[ANO REF],AnoRef)-Tabela7[[#This Row],[VALOR HONORARIO]]</f>
        <v>0</v>
      </c>
      <c r="X69" s="55">
        <f>SUMIFS(Tabela1[VALOR],Tabela1[Coluna1],CLIENTE2,Tabela1[[REF ]],Tabela7[[#Headers],[NOVEMBRO]],Tabela1[REFERENTE],"HONORARIO",Tabela1[ANO REF],AnoRef)-Tabela7[[#This Row],[VALOR HONORARIO]]</f>
        <v>0</v>
      </c>
      <c r="Y69" s="56">
        <f>SUMIFS(Tabela1[VALOR],Tabela1[Coluna1],CLIENTE2,Tabela1[[REF ]],Tabela7[[#Headers],[DEZEMBRO]],Tabela1[REFERENTE],"HONORARIO",Tabela1[ANO REF],AnoRef)-Tabela7[[#This Row],[VALOR HONORARIO]]</f>
        <v>0</v>
      </c>
      <c r="Z69" s="57">
        <f>SUMIF(Tabela1[Coluna1],#REF!,Tabela1[VALOR])</f>
        <v>0</v>
      </c>
    </row>
    <row r="70" spans="1:27" ht="21.75" thickBot="1" x14ac:dyDescent="0.4">
      <c r="A70" s="57"/>
      <c r="C70" s="58">
        <f>F1</f>
        <v>12</v>
      </c>
      <c r="D70" s="57">
        <v>0</v>
      </c>
      <c r="E70" s="46">
        <f>SUM(Tabela7[[#This Row],[JANEIRO]:[DEZEMBRO]],(Tabela7[[#This Row],[MPD]]*Tabela7[[#This Row],[VALOR HONORARIO]]),Tabela7[[#This Row],[ACERTO]])</f>
        <v>0</v>
      </c>
      <c r="F70" s="49"/>
      <c r="G70" s="47">
        <f>SUMIFS(Tabela1[VALOR],Tabela1[Coluna1],CLIENTE2,Tabela1[REFERENTE],Tabela7[[#Headers],[ABERTURA DE EMPRESA]],Tabela1[ANO REF],AnoRef)</f>
        <v>0</v>
      </c>
      <c r="H70" s="50">
        <f>SUMIFS(Tabela1[VALOR],Tabela1[Coluna1],#REF!,Tabela1[REFERENTE],Tabela7[[#Headers],[IRPF]],Tabela1[ANO REF],AnoRef)</f>
        <v>0</v>
      </c>
      <c r="I70" s="79">
        <f>SUMIFS(Tabela1[VALOR],Tabela1[Coluna1],#REF!,Tabela1[REFERENTE],Tabela7[[#Headers],[BALANCO]],Tabela1[ANO REF],AnoRef)</f>
        <v>0</v>
      </c>
      <c r="J70" s="51">
        <f>SUMIFS(Tabela1[VALOR],Tabela1[Coluna1],CLIENTE2,Tabela1[REFERENTE],Tabela7[[#Headers],[DEFIS]],Tabela1[ANO REF],AnoRef)</f>
        <v>0</v>
      </c>
      <c r="K70" s="52">
        <f>SUMIFS(Tabela1[VALOR],Tabela1[Coluna1],CLIENTE2,Tabela1[REFERENTE],Tabela7[[#Headers],[RAIS]],Tabela1[ANO REF],AnoRef)</f>
        <v>0</v>
      </c>
      <c r="L70" s="59"/>
      <c r="M70" s="54">
        <f>SUMIFS(Tabela1[VALOR],Tabela1[Coluna1],#REF!,Tabela1[[REF ]],Tabela7[[#Headers],[ACERTO]],Tabela1[REFERENTE],"HONORARIO")+Tabela7[[#This Row],[ACERTO / SALDO DEVEDOR ANTERIOR]]</f>
        <v>0</v>
      </c>
      <c r="N70" s="55">
        <f>SUMIFS(Tabela1[VALOR],Tabela1[Coluna1],Tabela7[[#This Row],[CLIENTE2]],Tabela1[[REF ]],Tabela7[[#Headers],[JANEIRO]],Tabela1[REFERENTE],"HONORARIO",Tabela1[ANO REF],AnoRef)-Tabela7[[#This Row],[VALOR HONORARIO]]</f>
        <v>0</v>
      </c>
      <c r="O70" s="55">
        <f>SUMIFS(Tabela1[VALOR],Tabela1[Coluna1],CLIENTE2,Tabela1[[REF ]],Tabela7[[#Headers],[FEVEREIRO]],Tabela1[REFERENTE],"HONORARIO",Tabela1[ANO REF],AnoRef)-Tabela7[[#This Row],[VALOR HONORARIO]]</f>
        <v>0</v>
      </c>
      <c r="P70" s="55">
        <f>SUMIFS(Tabela1[VALOR],Tabela1[Coluna1],CLIENTE2,Tabela1[[REF ]],Tabela7[[#Headers],[MARÇO]],Tabela1[REFERENTE],"HONORARIO",Tabela1[ANO REF],AnoRef)-Tabela7[[#This Row],[VALOR HONORARIO]]</f>
        <v>0</v>
      </c>
      <c r="Q70" s="55">
        <f>SUMIFS(Tabela1[VALOR],Tabela1[Coluna1],CLIENTE2,Tabela1[[REF ]],Tabela7[[#Headers],[ABRIL]],Tabela1[REFERENTE],"HONORARIO",Tabela1[ANO REF],AnoRef)-Tabela7[[#This Row],[VALOR HONORARIO]]</f>
        <v>0</v>
      </c>
      <c r="R70" s="55">
        <f>SUMIFS(Tabela1[VALOR],Tabela1[Coluna1],CLIENTE2,Tabela1[[REF ]],Tabela7[[#Headers],[MAIO]],Tabela1[REFERENTE],"HONORARIO",Tabela1[ANO REF],AnoRef)-Tabela7[[#This Row],[VALOR HONORARIO]]</f>
        <v>0</v>
      </c>
      <c r="S70" s="55">
        <f>SUMIFS(Tabela1[VALOR],Tabela1[Coluna1],CLIENTE2,Tabela1[[REF ]],Tabela7[[#Headers],[JUNHO]],Tabela1[REFERENTE],"HONORARIO",Tabela1[ANO REF],AnoRef)-Tabela7[[#This Row],[VALOR HONORARIO]]</f>
        <v>0</v>
      </c>
      <c r="T70" s="55">
        <f>SUMIFS(Tabela1[VALOR],Tabela1[Coluna1],CLIENTE2,Tabela1[[REF ]],Tabela7[[#Headers],[JULHO]],Tabela1[REFERENTE],"HONORARIO",Tabela1[ANO REF],AnoRef)-Tabela7[[#This Row],[VALOR HONORARIO]]</f>
        <v>0</v>
      </c>
      <c r="U70" s="55">
        <f>SUMIFS(Tabela1[VALOR],Tabela1[Coluna1],CLIENTE2,Tabela1[[REF ]],Tabela7[[#Headers],[AGOSTO]],Tabela1[REFERENTE],"HONORARIO",Tabela1[ANO REF],AnoRef)-Tabela7[[#This Row],[VALOR HONORARIO]]</f>
        <v>0</v>
      </c>
      <c r="V70" s="55">
        <f>SUMIFS(Tabela1[VALOR],Tabela1[Coluna1],CLIENTE2,Tabela1[[REF ]],Tabela7[[#Headers],[SETEMBRO]],Tabela1[REFERENTE],"HONORARIO",Tabela1[ANO REF],AnoRef)-Tabela7[[#This Row],[VALOR HONORARIO]]</f>
        <v>0</v>
      </c>
      <c r="W70" s="55">
        <f>SUMIFS(Tabela1[VALOR],Tabela1[Coluna1],CLIENTE2,Tabela1[[REF ]],Tabela7[[#Headers],[OUTUBRO]],Tabela1[REFERENTE],"HONORARIO",Tabela1[ANO REF],AnoRef)-Tabela7[[#This Row],[VALOR HONORARIO]]</f>
        <v>0</v>
      </c>
      <c r="X70" s="55">
        <f>SUMIFS(Tabela1[VALOR],Tabela1[Coluna1],CLIENTE2,Tabela1[[REF ]],Tabela7[[#Headers],[NOVEMBRO]],Tabela1[REFERENTE],"HONORARIO",Tabela1[ANO REF],AnoRef)-Tabela7[[#This Row],[VALOR HONORARIO]]</f>
        <v>0</v>
      </c>
      <c r="Y70" s="56">
        <f>SUMIFS(Tabela1[VALOR],Tabela1[Coluna1],CLIENTE2,Tabela1[[REF ]],Tabela7[[#Headers],[DEZEMBRO]],Tabela1[REFERENTE],"HONORARIO",Tabela1[ANO REF],AnoRef)-Tabela7[[#This Row],[VALOR HONORARIO]]</f>
        <v>0</v>
      </c>
      <c r="Z70" s="57">
        <f>SUMIF(Tabela1[Coluna1],#REF!,Tabela1[VALOR])</f>
        <v>0</v>
      </c>
    </row>
    <row r="71" spans="1:27" ht="21.75" thickBot="1" x14ac:dyDescent="0.4">
      <c r="A71" s="57"/>
      <c r="C71" s="58">
        <f>F1</f>
        <v>12</v>
      </c>
      <c r="D71" s="57">
        <v>0</v>
      </c>
      <c r="E71" s="46">
        <f>SUM(Tabela7[[#This Row],[JANEIRO]:[DEZEMBRO]],(Tabela7[[#This Row],[MPD]]*Tabela7[[#This Row],[VALOR HONORARIO]]),Tabela7[[#This Row],[ACERTO]])</f>
        <v>0</v>
      </c>
      <c r="F71" s="49"/>
      <c r="G71" s="47">
        <f>SUMIFS(Tabela1[VALOR],Tabela1[Coluna1],CLIENTE2,Tabela1[REFERENTE],Tabela7[[#Headers],[ABERTURA DE EMPRESA]],Tabela1[ANO REF],AnoRef)</f>
        <v>0</v>
      </c>
      <c r="H71" s="50">
        <f>SUMIFS(Tabela1[VALOR],Tabela1[Coluna1],#REF!,Tabela1[REFERENTE],Tabela7[[#Headers],[IRPF]],Tabela1[ANO REF],AnoRef)</f>
        <v>0</v>
      </c>
      <c r="I71" s="79">
        <f>SUMIFS(Tabela1[VALOR],Tabela1[Coluna1],#REF!,Tabela1[REFERENTE],Tabela7[[#Headers],[BALANCO]],Tabela1[ANO REF],AnoRef)</f>
        <v>0</v>
      </c>
      <c r="J71" s="51">
        <f>SUMIFS(Tabela1[VALOR],Tabela1[Coluna1],CLIENTE2,Tabela1[REFERENTE],Tabela7[[#Headers],[DEFIS]],Tabela1[ANO REF],AnoRef)</f>
        <v>0</v>
      </c>
      <c r="K71" s="52">
        <f>SUMIFS(Tabela1[VALOR],Tabela1[Coluna1],CLIENTE2,Tabela1[REFERENTE],Tabela7[[#Headers],[RAIS]],Tabela1[ANO REF],AnoRef)</f>
        <v>0</v>
      </c>
      <c r="L71" s="59"/>
      <c r="M71" s="54">
        <f>SUMIFS(Tabela1[VALOR],Tabela1[Coluna1],#REF!,Tabela1[[REF ]],Tabela7[[#Headers],[ACERTO]],Tabela1[REFERENTE],"HONORARIO")+Tabela7[[#This Row],[ACERTO / SALDO DEVEDOR ANTERIOR]]</f>
        <v>0</v>
      </c>
      <c r="N71" s="55">
        <f>SUMIFS(Tabela1[VALOR],Tabela1[Coluna1],Tabela7[[#This Row],[CLIENTE2]],Tabela1[[REF ]],Tabela7[[#Headers],[JANEIRO]],Tabela1[REFERENTE],"HONORARIO",Tabela1[ANO REF],AnoRef)-Tabela7[[#This Row],[VALOR HONORARIO]]</f>
        <v>0</v>
      </c>
      <c r="O71" s="55">
        <f>SUMIFS(Tabela1[VALOR],Tabela1[Coluna1],CLIENTE2,Tabela1[[REF ]],Tabela7[[#Headers],[FEVEREIRO]],Tabela1[REFERENTE],"HONORARIO",Tabela1[ANO REF],AnoRef)-Tabela7[[#This Row],[VALOR HONORARIO]]</f>
        <v>0</v>
      </c>
      <c r="P71" s="55">
        <f>SUMIFS(Tabela1[VALOR],Tabela1[Coluna1],CLIENTE2,Tabela1[[REF ]],Tabela7[[#Headers],[MARÇO]],Tabela1[REFERENTE],"HONORARIO",Tabela1[ANO REF],AnoRef)-Tabela7[[#This Row],[VALOR HONORARIO]]</f>
        <v>0</v>
      </c>
      <c r="Q71" s="55">
        <f>SUMIFS(Tabela1[VALOR],Tabela1[Coluna1],CLIENTE2,Tabela1[[REF ]],Tabela7[[#Headers],[ABRIL]],Tabela1[REFERENTE],"HONORARIO",Tabela1[ANO REF],AnoRef)-Tabela7[[#This Row],[VALOR HONORARIO]]</f>
        <v>0</v>
      </c>
      <c r="R71" s="55">
        <f>SUMIFS(Tabela1[VALOR],Tabela1[Coluna1],CLIENTE2,Tabela1[[REF ]],Tabela7[[#Headers],[MAIO]],Tabela1[REFERENTE],"HONORARIO",Tabela1[ANO REF],AnoRef)-Tabela7[[#This Row],[VALOR HONORARIO]]</f>
        <v>0</v>
      </c>
      <c r="S71" s="55">
        <f>SUMIFS(Tabela1[VALOR],Tabela1[Coluna1],CLIENTE2,Tabela1[[REF ]],Tabela7[[#Headers],[JUNHO]],Tabela1[REFERENTE],"HONORARIO",Tabela1[ANO REF],AnoRef)-Tabela7[[#This Row],[VALOR HONORARIO]]</f>
        <v>0</v>
      </c>
      <c r="T71" s="55">
        <f>SUMIFS(Tabela1[VALOR],Tabela1[Coluna1],CLIENTE2,Tabela1[[REF ]],Tabela7[[#Headers],[JULHO]],Tabela1[REFERENTE],"HONORARIO",Tabela1[ANO REF],AnoRef)-Tabela7[[#This Row],[VALOR HONORARIO]]</f>
        <v>0</v>
      </c>
      <c r="U71" s="55">
        <f>SUMIFS(Tabela1[VALOR],Tabela1[Coluna1],CLIENTE2,Tabela1[[REF ]],Tabela7[[#Headers],[AGOSTO]],Tabela1[REFERENTE],"HONORARIO",Tabela1[ANO REF],AnoRef)-Tabela7[[#This Row],[VALOR HONORARIO]]</f>
        <v>0</v>
      </c>
      <c r="V71" s="55">
        <f>SUMIFS(Tabela1[VALOR],Tabela1[Coluna1],CLIENTE2,Tabela1[[REF ]],Tabela7[[#Headers],[SETEMBRO]],Tabela1[REFERENTE],"HONORARIO",Tabela1[ANO REF],AnoRef)-Tabela7[[#This Row],[VALOR HONORARIO]]</f>
        <v>0</v>
      </c>
      <c r="W71" s="55">
        <f>SUMIFS(Tabela1[VALOR],Tabela1[Coluna1],CLIENTE2,Tabela1[[REF ]],Tabela7[[#Headers],[OUTUBRO]],Tabela1[REFERENTE],"HONORARIO",Tabela1[ANO REF],AnoRef)-Tabela7[[#This Row],[VALOR HONORARIO]]</f>
        <v>0</v>
      </c>
      <c r="X71" s="55">
        <f>SUMIFS(Tabela1[VALOR],Tabela1[Coluna1],CLIENTE2,Tabela1[[REF ]],Tabela7[[#Headers],[NOVEMBRO]],Tabela1[REFERENTE],"HONORARIO",Tabela1[ANO REF],AnoRef)-Tabela7[[#This Row],[VALOR HONORARIO]]</f>
        <v>0</v>
      </c>
      <c r="Y71" s="56">
        <f>SUMIFS(Tabela1[VALOR],Tabela1[Coluna1],CLIENTE2,Tabela1[[REF ]],Tabela7[[#Headers],[DEZEMBRO]],Tabela1[REFERENTE],"HONORARIO",Tabela1[ANO REF],AnoRef)-Tabela7[[#This Row],[VALOR HONORARIO]]</f>
        <v>0</v>
      </c>
      <c r="Z71" s="57">
        <f>SUMIF(Tabela1[Coluna1],#REF!,Tabela1[VALOR])</f>
        <v>0</v>
      </c>
    </row>
    <row r="72" spans="1:27" ht="21.75" thickBot="1" x14ac:dyDescent="0.4">
      <c r="A72" s="57"/>
      <c r="C72" s="58">
        <f>F1</f>
        <v>12</v>
      </c>
      <c r="D72" s="57">
        <v>0</v>
      </c>
      <c r="E72" s="46">
        <f>SUM(Tabela7[[#This Row],[JANEIRO]:[DEZEMBRO]],(Tabela7[[#This Row],[MPD]]*Tabela7[[#This Row],[VALOR HONORARIO]]),Tabela7[[#This Row],[ACERTO]])</f>
        <v>0</v>
      </c>
      <c r="F72" s="49"/>
      <c r="G72" s="47">
        <f>SUMIFS(Tabela1[VALOR],Tabela1[Coluna1],CLIENTE2,Tabela1[REFERENTE],Tabela7[[#Headers],[ABERTURA DE EMPRESA]],Tabela1[ANO REF],AnoRef)</f>
        <v>0</v>
      </c>
      <c r="H72" s="50">
        <f>SUMIFS(Tabela1[VALOR],Tabela1[Coluna1],#REF!,Tabela1[REFERENTE],Tabela7[[#Headers],[IRPF]],Tabela1[ANO REF],AnoRef)</f>
        <v>0</v>
      </c>
      <c r="I72" s="79">
        <f>SUMIFS(Tabela1[VALOR],Tabela1[Coluna1],#REF!,Tabela1[REFERENTE],Tabela7[[#Headers],[BALANCO]],Tabela1[ANO REF],AnoRef)</f>
        <v>0</v>
      </c>
      <c r="J72" s="51">
        <f>SUMIFS(Tabela1[VALOR],Tabela1[Coluna1],CLIENTE2,Tabela1[REFERENTE],Tabela7[[#Headers],[DEFIS]],Tabela1[ANO REF],AnoRef)</f>
        <v>0</v>
      </c>
      <c r="K72" s="52">
        <f>SUMIFS(Tabela1[VALOR],Tabela1[Coluna1],CLIENTE2,Tabela1[REFERENTE],Tabela7[[#Headers],[RAIS]],Tabela1[ANO REF],AnoRef)</f>
        <v>0</v>
      </c>
      <c r="L72" s="59"/>
      <c r="M72" s="54">
        <f>SUMIFS(Tabela1[VALOR],Tabela1[Coluna1],#REF!,Tabela1[[REF ]],Tabela7[[#Headers],[ACERTO]],Tabela1[REFERENTE],"HONORARIO")+Tabela7[[#This Row],[ACERTO / SALDO DEVEDOR ANTERIOR]]</f>
        <v>0</v>
      </c>
      <c r="N72" s="55">
        <f>SUMIFS(Tabela1[VALOR],Tabela1[Coluna1],Tabela7[[#This Row],[CLIENTE2]],Tabela1[[REF ]],Tabela7[[#Headers],[JANEIRO]],Tabela1[REFERENTE],"HONORARIO",Tabela1[ANO REF],AnoRef)-Tabela7[[#This Row],[VALOR HONORARIO]]</f>
        <v>0</v>
      </c>
      <c r="O72" s="55">
        <f>SUMIFS(Tabela1[VALOR],Tabela1[Coluna1],CLIENTE2,Tabela1[[REF ]],Tabela7[[#Headers],[FEVEREIRO]],Tabela1[REFERENTE],"HONORARIO",Tabela1[ANO REF],AnoRef)-Tabela7[[#This Row],[VALOR HONORARIO]]</f>
        <v>0</v>
      </c>
      <c r="P72" s="55">
        <f>SUMIFS(Tabela1[VALOR],Tabela1[Coluna1],CLIENTE2,Tabela1[[REF ]],Tabela7[[#Headers],[MARÇO]],Tabela1[REFERENTE],"HONORARIO",Tabela1[ANO REF],AnoRef)-Tabela7[[#This Row],[VALOR HONORARIO]]</f>
        <v>0</v>
      </c>
      <c r="Q72" s="55">
        <f>SUMIFS(Tabela1[VALOR],Tabela1[Coluna1],CLIENTE2,Tabela1[[REF ]],Tabela7[[#Headers],[ABRIL]],Tabela1[REFERENTE],"HONORARIO",Tabela1[ANO REF],AnoRef)-Tabela7[[#This Row],[VALOR HONORARIO]]</f>
        <v>0</v>
      </c>
      <c r="R72" s="55">
        <f>SUMIFS(Tabela1[VALOR],Tabela1[Coluna1],CLIENTE2,Tabela1[[REF ]],Tabela7[[#Headers],[MAIO]],Tabela1[REFERENTE],"HONORARIO",Tabela1[ANO REF],AnoRef)-Tabela7[[#This Row],[VALOR HONORARIO]]</f>
        <v>0</v>
      </c>
      <c r="S72" s="55">
        <f>SUMIFS(Tabela1[VALOR],Tabela1[Coluna1],CLIENTE2,Tabela1[[REF ]],Tabela7[[#Headers],[JUNHO]],Tabela1[REFERENTE],"HONORARIO",Tabela1[ANO REF],AnoRef)-Tabela7[[#This Row],[VALOR HONORARIO]]</f>
        <v>0</v>
      </c>
      <c r="T72" s="55">
        <f>SUMIFS(Tabela1[VALOR],Tabela1[Coluna1],CLIENTE2,Tabela1[[REF ]],Tabela7[[#Headers],[JULHO]],Tabela1[REFERENTE],"HONORARIO",Tabela1[ANO REF],AnoRef)-Tabela7[[#This Row],[VALOR HONORARIO]]</f>
        <v>0</v>
      </c>
      <c r="U72" s="55">
        <f>SUMIFS(Tabela1[VALOR],Tabela1[Coluna1],CLIENTE2,Tabela1[[REF ]],Tabela7[[#Headers],[AGOSTO]],Tabela1[REFERENTE],"HONORARIO",Tabela1[ANO REF],AnoRef)-Tabela7[[#This Row],[VALOR HONORARIO]]</f>
        <v>0</v>
      </c>
      <c r="V72" s="55">
        <f>SUMIFS(Tabela1[VALOR],Tabela1[Coluna1],CLIENTE2,Tabela1[[REF ]],Tabela7[[#Headers],[SETEMBRO]],Tabela1[REFERENTE],"HONORARIO",Tabela1[ANO REF],AnoRef)-Tabela7[[#This Row],[VALOR HONORARIO]]</f>
        <v>0</v>
      </c>
      <c r="W72" s="55">
        <f>SUMIFS(Tabela1[VALOR],Tabela1[Coluna1],CLIENTE2,Tabela1[[REF ]],Tabela7[[#Headers],[OUTUBRO]],Tabela1[REFERENTE],"HONORARIO",Tabela1[ANO REF],AnoRef)-Tabela7[[#This Row],[VALOR HONORARIO]]</f>
        <v>0</v>
      </c>
      <c r="X72" s="55">
        <f>SUMIFS(Tabela1[VALOR],Tabela1[Coluna1],CLIENTE2,Tabela1[[REF ]],Tabela7[[#Headers],[NOVEMBRO]],Tabela1[REFERENTE],"HONORARIO",Tabela1[ANO REF],AnoRef)-Tabela7[[#This Row],[VALOR HONORARIO]]</f>
        <v>0</v>
      </c>
      <c r="Y72" s="56">
        <f>SUMIFS(Tabela1[VALOR],Tabela1[Coluna1],CLIENTE2,Tabela1[[REF ]],Tabela7[[#Headers],[DEZEMBRO]],Tabela1[REFERENTE],"HONORARIO",Tabela1[ANO REF],AnoRef)-Tabela7[[#This Row],[VALOR HONORARIO]]</f>
        <v>0</v>
      </c>
      <c r="Z72" s="57">
        <f>SUMIF(Tabela1[Coluna1],#REF!,Tabela1[VALOR])</f>
        <v>0</v>
      </c>
    </row>
    <row r="73" spans="1:27" ht="21.75" thickBot="1" x14ac:dyDescent="0.4">
      <c r="A73" s="57"/>
      <c r="C73" s="58">
        <f>F1</f>
        <v>12</v>
      </c>
      <c r="D73" s="57">
        <v>0</v>
      </c>
      <c r="E73" s="46">
        <f>SUM(Tabela7[[#This Row],[JANEIRO]:[DEZEMBRO]],(Tabela7[[#This Row],[MPD]]*Tabela7[[#This Row],[VALOR HONORARIO]]),Tabela7[[#This Row],[ACERTO]])</f>
        <v>0</v>
      </c>
      <c r="F73" s="49"/>
      <c r="G73" s="47">
        <f>SUMIFS(Tabela1[VALOR],Tabela1[Coluna1],CLIENTE2,Tabela1[REFERENTE],Tabela7[[#Headers],[ABERTURA DE EMPRESA]],Tabela1[ANO REF],AnoRef)</f>
        <v>0</v>
      </c>
      <c r="H73" s="50">
        <f>SUMIFS(Tabela1[VALOR],Tabela1[Coluna1],#REF!,Tabela1[REFERENTE],Tabela7[[#Headers],[IRPF]],Tabela1[ANO REF],AnoRef)</f>
        <v>0</v>
      </c>
      <c r="I73" s="79">
        <f>SUMIFS(Tabela1[VALOR],Tabela1[Coluna1],#REF!,Tabela1[REFERENTE],Tabela7[[#Headers],[BALANCO]],Tabela1[ANO REF],AnoRef)</f>
        <v>0</v>
      </c>
      <c r="J73" s="51">
        <f>SUMIFS(Tabela1[VALOR],Tabela1[Coluna1],CLIENTE2,Tabela1[REFERENTE],Tabela7[[#Headers],[DEFIS]],Tabela1[ANO REF],AnoRef)</f>
        <v>0</v>
      </c>
      <c r="K73" s="52">
        <f>SUMIFS(Tabela1[VALOR],Tabela1[Coluna1],CLIENTE2,Tabela1[REFERENTE],Tabela7[[#Headers],[RAIS]],Tabela1[ANO REF],AnoRef)</f>
        <v>0</v>
      </c>
      <c r="L73" s="59"/>
      <c r="M73" s="54">
        <f>SUMIFS(Tabela1[VALOR],Tabela1[Coluna1],#REF!,Tabela1[[REF ]],Tabela7[[#Headers],[ACERTO]],Tabela1[REFERENTE],"HONORARIO")+Tabela7[[#This Row],[ACERTO / SALDO DEVEDOR ANTERIOR]]</f>
        <v>0</v>
      </c>
      <c r="N73" s="55">
        <f>SUMIFS(Tabela1[VALOR],Tabela1[Coluna1],Tabela7[[#This Row],[CLIENTE2]],Tabela1[[REF ]],Tabela7[[#Headers],[JANEIRO]],Tabela1[REFERENTE],"HONORARIO",Tabela1[ANO REF],AnoRef)-Tabela7[[#This Row],[VALOR HONORARIO]]</f>
        <v>0</v>
      </c>
      <c r="O73" s="55">
        <f>SUMIFS(Tabela1[VALOR],Tabela1[Coluna1],CLIENTE2,Tabela1[[REF ]],Tabela7[[#Headers],[FEVEREIRO]],Tabela1[REFERENTE],"HONORARIO",Tabela1[ANO REF],AnoRef)-Tabela7[[#This Row],[VALOR HONORARIO]]</f>
        <v>0</v>
      </c>
      <c r="P73" s="55">
        <f>SUMIFS(Tabela1[VALOR],Tabela1[Coluna1],CLIENTE2,Tabela1[[REF ]],Tabela7[[#Headers],[MARÇO]],Tabela1[REFERENTE],"HONORARIO",Tabela1[ANO REF],AnoRef)-Tabela7[[#This Row],[VALOR HONORARIO]]</f>
        <v>0</v>
      </c>
      <c r="Q73" s="55">
        <f>SUMIFS(Tabela1[VALOR],Tabela1[Coluna1],CLIENTE2,Tabela1[[REF ]],Tabela7[[#Headers],[ABRIL]],Tabela1[REFERENTE],"HONORARIO",Tabela1[ANO REF],AnoRef)-Tabela7[[#This Row],[VALOR HONORARIO]]</f>
        <v>0</v>
      </c>
      <c r="R73" s="55">
        <f>SUMIFS(Tabela1[VALOR],Tabela1[Coluna1],CLIENTE2,Tabela1[[REF ]],Tabela7[[#Headers],[MAIO]],Tabela1[REFERENTE],"HONORARIO",Tabela1[ANO REF],AnoRef)-Tabela7[[#This Row],[VALOR HONORARIO]]</f>
        <v>0</v>
      </c>
      <c r="S73" s="55">
        <f>SUMIFS(Tabela1[VALOR],Tabela1[Coluna1],CLIENTE2,Tabela1[[REF ]],Tabela7[[#Headers],[JUNHO]],Tabela1[REFERENTE],"HONORARIO",Tabela1[ANO REF],AnoRef)-Tabela7[[#This Row],[VALOR HONORARIO]]</f>
        <v>0</v>
      </c>
      <c r="T73" s="55">
        <f>SUMIFS(Tabela1[VALOR],Tabela1[Coluna1],CLIENTE2,Tabela1[[REF ]],Tabela7[[#Headers],[JULHO]],Tabela1[REFERENTE],"HONORARIO",Tabela1[ANO REF],AnoRef)-Tabela7[[#This Row],[VALOR HONORARIO]]</f>
        <v>0</v>
      </c>
      <c r="U73" s="55">
        <f>SUMIFS(Tabela1[VALOR],Tabela1[Coluna1],CLIENTE2,Tabela1[[REF ]],Tabela7[[#Headers],[AGOSTO]],Tabela1[REFERENTE],"HONORARIO",Tabela1[ANO REF],AnoRef)-Tabela7[[#This Row],[VALOR HONORARIO]]</f>
        <v>0</v>
      </c>
      <c r="V73" s="55">
        <f>SUMIFS(Tabela1[VALOR],Tabela1[Coluna1],CLIENTE2,Tabela1[[REF ]],Tabela7[[#Headers],[SETEMBRO]],Tabela1[REFERENTE],"HONORARIO",Tabela1[ANO REF],AnoRef)-Tabela7[[#This Row],[VALOR HONORARIO]]</f>
        <v>0</v>
      </c>
      <c r="W73" s="55">
        <f>SUMIFS(Tabela1[VALOR],Tabela1[Coluna1],CLIENTE2,Tabela1[[REF ]],Tabela7[[#Headers],[OUTUBRO]],Tabela1[REFERENTE],"HONORARIO",Tabela1[ANO REF],AnoRef)-Tabela7[[#This Row],[VALOR HONORARIO]]</f>
        <v>0</v>
      </c>
      <c r="X73" s="55">
        <f>SUMIFS(Tabela1[VALOR],Tabela1[Coluna1],CLIENTE2,Tabela1[[REF ]],Tabela7[[#Headers],[NOVEMBRO]],Tabela1[REFERENTE],"HONORARIO",Tabela1[ANO REF],AnoRef)-Tabela7[[#This Row],[VALOR HONORARIO]]</f>
        <v>0</v>
      </c>
      <c r="Y73" s="56">
        <f>SUMIFS(Tabela1[VALOR],Tabela1[Coluna1],CLIENTE2,Tabela1[[REF ]],Tabela7[[#Headers],[DEZEMBRO]],Tabela1[REFERENTE],"HONORARIO",Tabela1[ANO REF],AnoRef)-Tabela7[[#This Row],[VALOR HONORARIO]]</f>
        <v>0</v>
      </c>
      <c r="Z73" s="57">
        <f>SUMIF(Tabela1[Coluna1],#REF!,Tabela1[VALOR])</f>
        <v>0</v>
      </c>
    </row>
    <row r="74" spans="1:27" ht="21.75" thickBot="1" x14ac:dyDescent="0.4">
      <c r="A74" s="57"/>
      <c r="C74" s="58">
        <f>F1</f>
        <v>12</v>
      </c>
      <c r="D74" s="57">
        <v>0</v>
      </c>
      <c r="E74" s="46">
        <f>SUM(Tabela7[[#This Row],[JANEIRO]:[DEZEMBRO]],(Tabela7[[#This Row],[MPD]]*Tabela7[[#This Row],[VALOR HONORARIO]]),Tabela7[[#This Row],[ACERTO]])</f>
        <v>0</v>
      </c>
      <c r="F74" s="49"/>
      <c r="G74" s="47">
        <f>SUMIFS(Tabela1[VALOR],Tabela1[Coluna1],CLIENTE2,Tabela1[REFERENTE],Tabela7[[#Headers],[ABERTURA DE EMPRESA]],Tabela1[ANO REF],AnoRef)</f>
        <v>0</v>
      </c>
      <c r="H74" s="50">
        <f>SUMIFS(Tabela1[VALOR],Tabela1[Coluna1],#REF!,Tabela1[REFERENTE],Tabela7[[#Headers],[IRPF]],Tabela1[ANO REF],AnoRef)</f>
        <v>0</v>
      </c>
      <c r="I74" s="79">
        <f>SUMIFS(Tabela1[VALOR],Tabela1[Coluna1],#REF!,Tabela1[REFERENTE],Tabela7[[#Headers],[BALANCO]],Tabela1[ANO REF],AnoRef)</f>
        <v>0</v>
      </c>
      <c r="J74" s="51">
        <f>SUMIFS(Tabela1[VALOR],Tabela1[Coluna1],CLIENTE2,Tabela1[REFERENTE],Tabela7[[#Headers],[DEFIS]],Tabela1[ANO REF],AnoRef)</f>
        <v>0</v>
      </c>
      <c r="K74" s="52">
        <f>SUMIFS(Tabela1[VALOR],Tabela1[Coluna1],CLIENTE2,Tabela1[REFERENTE],Tabela7[[#Headers],[RAIS]],Tabela1[ANO REF],AnoRef)</f>
        <v>0</v>
      </c>
      <c r="L74" s="59"/>
      <c r="M74" s="54">
        <f>SUMIFS(Tabela1[VALOR],Tabela1[Coluna1],#REF!,Tabela1[[REF ]],Tabela7[[#Headers],[ACERTO]],Tabela1[REFERENTE],"HONORARIO")+Tabela7[[#This Row],[ACERTO / SALDO DEVEDOR ANTERIOR]]</f>
        <v>0</v>
      </c>
      <c r="N74" s="55">
        <f>SUMIFS(Tabela1[VALOR],Tabela1[Coluna1],Tabela7[[#This Row],[CLIENTE2]],Tabela1[[REF ]],Tabela7[[#Headers],[JANEIRO]],Tabela1[REFERENTE],"HONORARIO",Tabela1[ANO REF],AnoRef)-Tabela7[[#This Row],[VALOR HONORARIO]]</f>
        <v>0</v>
      </c>
      <c r="O74" s="55">
        <f>SUMIFS(Tabela1[VALOR],Tabela1[Coluna1],CLIENTE2,Tabela1[[REF ]],Tabela7[[#Headers],[FEVEREIRO]],Tabela1[REFERENTE],"HONORARIO",Tabela1[ANO REF],AnoRef)-Tabela7[[#This Row],[VALOR HONORARIO]]</f>
        <v>0</v>
      </c>
      <c r="P74" s="55">
        <f>SUMIFS(Tabela1[VALOR],Tabela1[Coluna1],CLIENTE2,Tabela1[[REF ]],Tabela7[[#Headers],[MARÇO]],Tabela1[REFERENTE],"HONORARIO",Tabela1[ANO REF],AnoRef)-Tabela7[[#This Row],[VALOR HONORARIO]]</f>
        <v>0</v>
      </c>
      <c r="Q74" s="55">
        <f>SUMIFS(Tabela1[VALOR],Tabela1[Coluna1],CLIENTE2,Tabela1[[REF ]],Tabela7[[#Headers],[ABRIL]],Tabela1[REFERENTE],"HONORARIO",Tabela1[ANO REF],AnoRef)-Tabela7[[#This Row],[VALOR HONORARIO]]</f>
        <v>0</v>
      </c>
      <c r="R74" s="55">
        <f>SUMIFS(Tabela1[VALOR],Tabela1[Coluna1],CLIENTE2,Tabela1[[REF ]],Tabela7[[#Headers],[MAIO]],Tabela1[REFERENTE],"HONORARIO",Tabela1[ANO REF],AnoRef)-Tabela7[[#This Row],[VALOR HONORARIO]]</f>
        <v>0</v>
      </c>
      <c r="S74" s="55">
        <f>SUMIFS(Tabela1[VALOR],Tabela1[Coluna1],CLIENTE2,Tabela1[[REF ]],Tabela7[[#Headers],[JUNHO]],Tabela1[REFERENTE],"HONORARIO",Tabela1[ANO REF],AnoRef)-Tabela7[[#This Row],[VALOR HONORARIO]]</f>
        <v>0</v>
      </c>
      <c r="T74" s="55">
        <f>SUMIFS(Tabela1[VALOR],Tabela1[Coluna1],CLIENTE2,Tabela1[[REF ]],Tabela7[[#Headers],[JULHO]],Tabela1[REFERENTE],"HONORARIO",Tabela1[ANO REF],AnoRef)-Tabela7[[#This Row],[VALOR HONORARIO]]</f>
        <v>0</v>
      </c>
      <c r="U74" s="55">
        <f>SUMIFS(Tabela1[VALOR],Tabela1[Coluna1],CLIENTE2,Tabela1[[REF ]],Tabela7[[#Headers],[AGOSTO]],Tabela1[REFERENTE],"HONORARIO",Tabela1[ANO REF],AnoRef)-Tabela7[[#This Row],[VALOR HONORARIO]]</f>
        <v>0</v>
      </c>
      <c r="V74" s="55">
        <f>SUMIFS(Tabela1[VALOR],Tabela1[Coluna1],CLIENTE2,Tabela1[[REF ]],Tabela7[[#Headers],[SETEMBRO]],Tabela1[REFERENTE],"HONORARIO",Tabela1[ANO REF],AnoRef)-Tabela7[[#This Row],[VALOR HONORARIO]]</f>
        <v>0</v>
      </c>
      <c r="W74" s="55">
        <f>SUMIFS(Tabela1[VALOR],Tabela1[Coluna1],CLIENTE2,Tabela1[[REF ]],Tabela7[[#Headers],[OUTUBRO]],Tabela1[REFERENTE],"HONORARIO",Tabela1[ANO REF],AnoRef)-Tabela7[[#This Row],[VALOR HONORARIO]]</f>
        <v>0</v>
      </c>
      <c r="X74" s="55">
        <f>SUMIFS(Tabela1[VALOR],Tabela1[Coluna1],CLIENTE2,Tabela1[[REF ]],Tabela7[[#Headers],[NOVEMBRO]],Tabela1[REFERENTE],"HONORARIO",Tabela1[ANO REF],AnoRef)-Tabela7[[#This Row],[VALOR HONORARIO]]</f>
        <v>0</v>
      </c>
      <c r="Y74" s="56">
        <f>SUMIFS(Tabela1[VALOR],Tabela1[Coluna1],CLIENTE2,Tabela1[[REF ]],Tabela7[[#Headers],[DEZEMBRO]],Tabela1[REFERENTE],"HONORARIO",Tabela1[ANO REF],AnoRef)-Tabela7[[#This Row],[VALOR HONORARIO]]</f>
        <v>0</v>
      </c>
      <c r="Z74" s="57">
        <f>SUMIF(Tabela1[Coluna1],#REF!,Tabela1[VALOR])</f>
        <v>0</v>
      </c>
    </row>
    <row r="75" spans="1:27" ht="21" x14ac:dyDescent="0.35">
      <c r="A75" s="60" t="s">
        <v>48</v>
      </c>
      <c r="B75" s="94"/>
      <c r="C75" s="63"/>
      <c r="D75" s="65"/>
      <c r="E75" s="63"/>
      <c r="F75" s="61">
        <f>SUBTOTAL(109,Tabela7[SALDO ATUAL])</f>
        <v>21016</v>
      </c>
      <c r="G75" s="63"/>
      <c r="H75" s="61"/>
      <c r="I75" s="62">
        <f>SUBTOTAL(109,H3:H22)</f>
        <v>0</v>
      </c>
      <c r="J75" s="80"/>
      <c r="K75" s="64">
        <f>SUBTOTAL(109,J3:J22)</f>
        <v>0</v>
      </c>
      <c r="L75" s="62">
        <f>SUBTOTAL(109,K3:K22)</f>
        <v>0</v>
      </c>
      <c r="M75" s="65"/>
      <c r="N75" s="62"/>
      <c r="O75" s="62">
        <f t="shared" ref="O75:AA75" si="0">SUBTOTAL(109,N3:N22)</f>
        <v>-1100</v>
      </c>
      <c r="P75" s="62">
        <f t="shared" si="0"/>
        <v>-1450</v>
      </c>
      <c r="Q75" s="62">
        <f t="shared" si="0"/>
        <v>-1450</v>
      </c>
      <c r="R75" s="62">
        <f t="shared" si="0"/>
        <v>-1450</v>
      </c>
      <c r="S75" s="62">
        <f t="shared" si="0"/>
        <v>-1950</v>
      </c>
      <c r="T75" s="62">
        <f t="shared" si="0"/>
        <v>-2240</v>
      </c>
      <c r="U75" s="62">
        <f t="shared" si="0"/>
        <v>-2250</v>
      </c>
      <c r="V75" s="62">
        <f t="shared" si="0"/>
        <v>-2450</v>
      </c>
      <c r="W75" s="62">
        <f t="shared" si="0"/>
        <v>-2925</v>
      </c>
      <c r="X75" s="62">
        <f t="shared" si="0"/>
        <v>-3550</v>
      </c>
      <c r="Y75" s="62">
        <f t="shared" si="0"/>
        <v>-1050</v>
      </c>
      <c r="Z75" s="62">
        <f t="shared" si="0"/>
        <v>-4750</v>
      </c>
      <c r="AA75" s="66">
        <f t="shared" si="0"/>
        <v>0</v>
      </c>
    </row>
    <row r="76" spans="1:27" x14ac:dyDescent="0.3">
      <c r="A76" s="40"/>
      <c r="B76" s="94"/>
      <c r="C76" s="40"/>
      <c r="D76" s="44"/>
      <c r="E76" s="40"/>
      <c r="F76" s="40"/>
      <c r="G76" s="40"/>
      <c r="H76" s="44"/>
      <c r="I76" s="44"/>
      <c r="J76" s="81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5"/>
      <c r="AA76" s="40"/>
    </row>
  </sheetData>
  <mergeCells count="3">
    <mergeCell ref="A1:E1"/>
    <mergeCell ref="H1:L1"/>
    <mergeCell ref="O1:Z1"/>
  </mergeCells>
  <conditionalFormatting sqref="P72:Y74 N3:Y3 P4:Y50 N4:O74">
    <cfRule type="cellIs" dxfId="74" priority="11" operator="lessThan">
      <formula>0</formula>
    </cfRule>
    <cfRule type="cellIs" dxfId="73" priority="12" operator="greaterThan">
      <formula>0</formula>
    </cfRule>
  </conditionalFormatting>
  <conditionalFormatting sqref="F72:F74 E3:F28 F29:F50 E29:E74">
    <cfRule type="cellIs" dxfId="72" priority="9" operator="lessThan">
      <formula>0</formula>
    </cfRule>
    <cfRule type="cellIs" dxfId="71" priority="10" operator="greaterThan">
      <formula>0</formula>
    </cfRule>
  </conditionalFormatting>
  <conditionalFormatting sqref="P51:Y71">
    <cfRule type="cellIs" dxfId="70" priority="3" operator="lessThan">
      <formula>0</formula>
    </cfRule>
    <cfRule type="cellIs" dxfId="69" priority="4" operator="greaterThan">
      <formula>0</formula>
    </cfRule>
  </conditionalFormatting>
  <conditionalFormatting sqref="F51:F71">
    <cfRule type="cellIs" dxfId="68" priority="1" operator="lessThan">
      <formula>0</formula>
    </cfRule>
    <cfRule type="cellIs" dxfId="67" priority="2" operator="greaterThan">
      <formula>0</formula>
    </cfRule>
  </conditionalFormatting>
  <pageMargins left="0.51180555555555496" right="0.51180555555555496" top="0.78749999999999998" bottom="0.78749999999999998" header="0.51180555555555496" footer="0.51180555555555496"/>
  <pageSetup paperSize="9" scale="27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zoomScale="65" zoomScaleNormal="65" workbookViewId="0">
      <selection activeCell="L15" sqref="L15"/>
    </sheetView>
  </sheetViews>
  <sheetFormatPr defaultRowHeight="15" x14ac:dyDescent="0.25"/>
  <cols>
    <col min="1" max="1" width="33.85546875" customWidth="1"/>
    <col min="2" max="2" width="15.28515625" customWidth="1"/>
    <col min="3" max="3" width="15.140625" bestFit="1" customWidth="1"/>
    <col min="4" max="4" width="16.28515625" bestFit="1" customWidth="1"/>
    <col min="5" max="5" width="17" customWidth="1"/>
    <col min="6" max="6" width="14.28515625" customWidth="1"/>
    <col min="7" max="7" width="15.28515625" customWidth="1"/>
    <col min="8" max="8" width="16.28515625" bestFit="1" customWidth="1"/>
    <col min="9" max="9" width="15.28515625" customWidth="1"/>
    <col min="10" max="10" width="15.7109375" bestFit="1" customWidth="1"/>
    <col min="11" max="12" width="15.28515625" customWidth="1"/>
    <col min="13" max="13" width="15.28515625" bestFit="1" customWidth="1"/>
    <col min="14" max="1025" width="8.5703125" customWidth="1"/>
  </cols>
  <sheetData>
    <row r="1" spans="1:13" x14ac:dyDescent="0.25">
      <c r="A1" s="8" t="s">
        <v>49</v>
      </c>
      <c r="B1" s="8" t="s">
        <v>50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 x14ac:dyDescent="0.25">
      <c r="A2" s="77" t="s">
        <v>51</v>
      </c>
      <c r="B2" s="9">
        <v>0</v>
      </c>
      <c r="C2" s="9"/>
      <c r="D2" s="9">
        <v>0</v>
      </c>
      <c r="E2" s="9">
        <v>0</v>
      </c>
      <c r="F2" s="9">
        <v>0</v>
      </c>
      <c r="G2" s="9"/>
      <c r="H2" s="9"/>
      <c r="I2" s="9"/>
      <c r="J2" s="9"/>
      <c r="K2" s="9">
        <v>0</v>
      </c>
      <c r="L2" s="9"/>
      <c r="M2" s="9"/>
    </row>
    <row r="3" spans="1:13" x14ac:dyDescent="0.25">
      <c r="A3" s="77" t="s">
        <v>27</v>
      </c>
      <c r="B3" s="9">
        <v>0</v>
      </c>
      <c r="C3" s="9"/>
      <c r="D3" s="9">
        <v>0</v>
      </c>
      <c r="E3" s="9">
        <v>0</v>
      </c>
      <c r="F3" s="9">
        <v>0</v>
      </c>
      <c r="G3" s="9"/>
      <c r="H3" s="9"/>
      <c r="I3" s="9"/>
      <c r="J3" s="9"/>
      <c r="K3" s="9">
        <v>0</v>
      </c>
      <c r="L3" s="9"/>
      <c r="M3" s="9"/>
    </row>
    <row r="4" spans="1:13" x14ac:dyDescent="0.25">
      <c r="A4" s="77" t="s">
        <v>52</v>
      </c>
      <c r="B4" s="9">
        <v>38423.5</v>
      </c>
      <c r="C4" s="9">
        <v>8025</v>
      </c>
      <c r="D4" s="9"/>
      <c r="E4" s="9"/>
      <c r="F4" s="9"/>
      <c r="G4" s="9"/>
      <c r="H4" s="9">
        <v>13223.5</v>
      </c>
      <c r="I4" s="9">
        <v>8895</v>
      </c>
      <c r="J4" s="9"/>
      <c r="K4" s="9"/>
      <c r="L4" s="9"/>
      <c r="M4" s="9"/>
    </row>
    <row r="5" spans="1:13" x14ac:dyDescent="0.25">
      <c r="A5" s="77" t="s">
        <v>430</v>
      </c>
      <c r="B5" s="9">
        <v>15547.15</v>
      </c>
      <c r="C5" s="9"/>
      <c r="D5" s="9"/>
      <c r="E5" s="9">
        <v>0</v>
      </c>
      <c r="F5" s="9">
        <v>0</v>
      </c>
      <c r="G5" s="9"/>
      <c r="H5" s="9"/>
      <c r="I5" s="9"/>
      <c r="J5" s="9"/>
      <c r="K5" s="9">
        <v>0</v>
      </c>
      <c r="L5" s="9"/>
      <c r="M5" s="9"/>
    </row>
    <row r="6" spans="1:13" x14ac:dyDescent="0.25">
      <c r="A6" s="77" t="s">
        <v>31</v>
      </c>
      <c r="B6" s="9">
        <v>0</v>
      </c>
      <c r="C6" s="9">
        <v>1594.08</v>
      </c>
      <c r="D6" s="9">
        <v>0</v>
      </c>
      <c r="E6" s="9">
        <v>0</v>
      </c>
      <c r="F6" s="9">
        <v>0</v>
      </c>
      <c r="G6" s="9"/>
      <c r="H6" s="9">
        <v>1341.96</v>
      </c>
      <c r="I6" s="9"/>
      <c r="J6" s="9">
        <v>2046.77</v>
      </c>
      <c r="K6" s="9">
        <v>0</v>
      </c>
      <c r="L6" s="9"/>
      <c r="M6" s="9"/>
    </row>
    <row r="7" spans="1:13" x14ac:dyDescent="0.25">
      <c r="A7" s="77" t="s">
        <v>32</v>
      </c>
      <c r="B7" s="9">
        <v>0</v>
      </c>
      <c r="C7" s="9"/>
      <c r="D7" s="9">
        <v>0</v>
      </c>
      <c r="E7" s="9">
        <v>0</v>
      </c>
      <c r="F7" s="9">
        <v>0</v>
      </c>
      <c r="G7" s="9"/>
      <c r="H7" s="9"/>
      <c r="I7" s="9"/>
      <c r="J7" s="9"/>
      <c r="K7" s="9">
        <v>0</v>
      </c>
      <c r="L7" s="9"/>
      <c r="M7" s="9"/>
    </row>
    <row r="8" spans="1:13" x14ac:dyDescent="0.25">
      <c r="A8" s="77" t="s">
        <v>42</v>
      </c>
      <c r="B8" s="9">
        <v>0</v>
      </c>
      <c r="C8" s="9"/>
      <c r="D8" s="9">
        <v>0</v>
      </c>
      <c r="E8" s="9">
        <v>0</v>
      </c>
      <c r="F8" s="9">
        <v>0</v>
      </c>
      <c r="G8" s="9"/>
      <c r="H8" s="9"/>
      <c r="I8" s="9"/>
      <c r="J8" s="9"/>
      <c r="K8" s="9">
        <v>0</v>
      </c>
      <c r="L8" s="9"/>
      <c r="M8" s="9"/>
    </row>
    <row r="9" spans="1:13" x14ac:dyDescent="0.25">
      <c r="A9" s="77" t="s">
        <v>53</v>
      </c>
      <c r="B9" s="9">
        <v>0</v>
      </c>
      <c r="C9" s="9"/>
      <c r="D9" s="9">
        <v>0</v>
      </c>
      <c r="E9" s="9">
        <v>0</v>
      </c>
      <c r="F9" s="9">
        <v>0</v>
      </c>
      <c r="G9" s="9"/>
      <c r="H9" s="9"/>
      <c r="I9" s="9"/>
      <c r="J9" s="9"/>
      <c r="K9" s="9">
        <v>0</v>
      </c>
      <c r="L9" s="9"/>
      <c r="M9" s="9"/>
    </row>
    <row r="10" spans="1:13" s="74" customFormat="1" ht="18.75" x14ac:dyDescent="0.3">
      <c r="A10" s="78" t="s">
        <v>40</v>
      </c>
      <c r="B10" s="9">
        <v>3552.84</v>
      </c>
      <c r="C10" s="9">
        <v>9420</v>
      </c>
      <c r="D10" s="9">
        <v>9000</v>
      </c>
      <c r="E10" s="9"/>
      <c r="F10" s="9">
        <v>0</v>
      </c>
      <c r="G10" s="9"/>
      <c r="H10" s="9"/>
      <c r="I10" s="9"/>
      <c r="J10" s="9"/>
      <c r="K10" s="9">
        <v>0</v>
      </c>
      <c r="L10" s="9"/>
      <c r="M10" s="9"/>
    </row>
    <row r="11" spans="1:13" x14ac:dyDescent="0.25">
      <c r="A11" s="77" t="s">
        <v>54</v>
      </c>
      <c r="B11" s="9">
        <v>0</v>
      </c>
      <c r="C11" s="9">
        <v>1111.8599999999999</v>
      </c>
      <c r="D11" s="9">
        <v>0</v>
      </c>
      <c r="E11" s="9">
        <v>890</v>
      </c>
      <c r="F11" s="9"/>
      <c r="G11" s="9"/>
      <c r="H11" s="9"/>
      <c r="I11" s="9"/>
      <c r="J11" s="9"/>
      <c r="K11" s="9">
        <v>0</v>
      </c>
      <c r="L11" s="9"/>
      <c r="M11" s="9"/>
    </row>
    <row r="12" spans="1:13" x14ac:dyDescent="0.25">
      <c r="A12" s="77" t="s">
        <v>430</v>
      </c>
      <c r="B12" s="9">
        <v>15547.15</v>
      </c>
      <c r="C12" s="9">
        <v>18462.89</v>
      </c>
      <c r="D12" s="9">
        <v>25675.759999999998</v>
      </c>
      <c r="E12" s="9">
        <v>23977.78</v>
      </c>
      <c r="F12" s="9">
        <v>25073.24</v>
      </c>
      <c r="G12" s="9">
        <v>25297.62</v>
      </c>
      <c r="H12" s="9">
        <v>25869.85</v>
      </c>
      <c r="I12" s="9">
        <v>2569.61</v>
      </c>
      <c r="J12" s="9">
        <v>25755.87</v>
      </c>
      <c r="K12" s="9">
        <v>22278.3</v>
      </c>
      <c r="L12" s="9">
        <v>26369.21</v>
      </c>
      <c r="M12" s="9"/>
    </row>
    <row r="13" spans="1:13" x14ac:dyDescent="0.25">
      <c r="A13" s="10" t="s">
        <v>55</v>
      </c>
      <c r="B13" s="9">
        <v>0</v>
      </c>
      <c r="C13" s="9"/>
      <c r="D13" s="9">
        <v>2500</v>
      </c>
      <c r="E13" s="9">
        <v>0</v>
      </c>
      <c r="F13" s="9">
        <v>3000</v>
      </c>
      <c r="G13" s="9"/>
      <c r="H13" s="9"/>
      <c r="I13" s="9"/>
      <c r="J13" s="9"/>
      <c r="K13" s="9">
        <v>3000</v>
      </c>
      <c r="L13" s="9"/>
      <c r="M13" s="9"/>
    </row>
    <row r="14" spans="1:13" x14ac:dyDescent="0.25">
      <c r="A14" s="11" t="s">
        <v>56</v>
      </c>
      <c r="B14" s="9">
        <v>0</v>
      </c>
      <c r="C14" s="9"/>
      <c r="D14" s="9">
        <v>0</v>
      </c>
      <c r="E14" s="9">
        <v>0</v>
      </c>
      <c r="F14" s="9">
        <v>0</v>
      </c>
      <c r="G14" s="9"/>
      <c r="H14" s="9"/>
      <c r="I14" s="9"/>
      <c r="J14" s="9"/>
      <c r="K14" s="9">
        <v>0</v>
      </c>
      <c r="L14" s="9"/>
      <c r="M14" s="9"/>
    </row>
    <row r="15" spans="1:13" x14ac:dyDescent="0.25">
      <c r="A15" s="10" t="s">
        <v>439</v>
      </c>
      <c r="B15" s="9">
        <v>0</v>
      </c>
      <c r="C15" s="9"/>
      <c r="D15" s="9">
        <v>0</v>
      </c>
      <c r="E15" s="9">
        <v>0</v>
      </c>
      <c r="F15" s="9">
        <v>0</v>
      </c>
      <c r="G15" s="9"/>
      <c r="H15" s="9"/>
      <c r="I15" s="9"/>
      <c r="J15" s="9"/>
      <c r="K15" s="9">
        <v>15500</v>
      </c>
      <c r="L15" s="9"/>
      <c r="M15" s="9"/>
    </row>
    <row r="16" spans="1:13" x14ac:dyDescent="0.25">
      <c r="A16" s="10" t="s">
        <v>58</v>
      </c>
      <c r="B16" s="9">
        <v>0</v>
      </c>
      <c r="C16" s="9"/>
      <c r="D16" s="9">
        <v>0</v>
      </c>
      <c r="E16" s="9">
        <v>0</v>
      </c>
      <c r="F16" s="9">
        <v>0</v>
      </c>
      <c r="G16" s="9"/>
      <c r="H16" s="9"/>
      <c r="I16" s="9"/>
      <c r="J16" s="9"/>
      <c r="K16" s="9">
        <v>0</v>
      </c>
      <c r="L16" s="9"/>
      <c r="M16" s="9"/>
    </row>
    <row r="17" spans="1:13" x14ac:dyDescent="0.25">
      <c r="A17" s="10" t="s">
        <v>59</v>
      </c>
      <c r="B17" s="9">
        <v>44937.67</v>
      </c>
      <c r="C17" s="9">
        <v>44752.51</v>
      </c>
      <c r="D17" s="9">
        <v>48017.13</v>
      </c>
      <c r="E17" s="9">
        <v>64002.37</v>
      </c>
      <c r="F17" s="9">
        <v>76443.44</v>
      </c>
      <c r="G17" s="9">
        <v>75018.350000000006</v>
      </c>
      <c r="H17" s="9">
        <v>34620.01</v>
      </c>
      <c r="I17" s="9">
        <v>16531.28</v>
      </c>
      <c r="J17" s="9">
        <v>52799.24</v>
      </c>
      <c r="K17" s="9">
        <v>18381.18</v>
      </c>
      <c r="L17" s="9">
        <v>28047.94</v>
      </c>
      <c r="M17" s="9"/>
    </row>
    <row r="18" spans="1:13" x14ac:dyDescent="0.25">
      <c r="A18" s="11" t="s">
        <v>33</v>
      </c>
      <c r="B18" s="9">
        <v>0</v>
      </c>
      <c r="C18" s="9"/>
      <c r="D18" s="9">
        <v>0</v>
      </c>
      <c r="E18" s="9">
        <v>0</v>
      </c>
      <c r="F18" s="9">
        <v>0</v>
      </c>
      <c r="G18" s="9"/>
      <c r="H18" s="9"/>
      <c r="I18" s="9"/>
      <c r="J18" s="9"/>
      <c r="K18" s="9">
        <v>0</v>
      </c>
      <c r="L18" s="9"/>
      <c r="M18" s="9"/>
    </row>
    <row r="19" spans="1:13" x14ac:dyDescent="0.25">
      <c r="A19" s="11" t="s">
        <v>34</v>
      </c>
      <c r="B19" s="9">
        <v>0</v>
      </c>
      <c r="C19" s="9"/>
      <c r="D19" s="9">
        <v>0</v>
      </c>
      <c r="E19" s="9">
        <v>0</v>
      </c>
      <c r="F19" s="9">
        <v>0</v>
      </c>
      <c r="G19" s="9"/>
      <c r="H19" s="9"/>
      <c r="I19" s="9"/>
      <c r="J19" s="9"/>
      <c r="K19" s="9">
        <v>0</v>
      </c>
      <c r="L19" s="9"/>
      <c r="M19" s="9"/>
    </row>
    <row r="20" spans="1:13" x14ac:dyDescent="0.25">
      <c r="A20" s="10" t="s">
        <v>495</v>
      </c>
      <c r="B20" s="9"/>
      <c r="C20" s="9"/>
      <c r="D20" s="9"/>
      <c r="E20" s="9"/>
      <c r="F20" s="9"/>
      <c r="G20" s="9"/>
      <c r="H20" s="9"/>
      <c r="I20" s="9"/>
      <c r="J20" s="9">
        <v>17800</v>
      </c>
      <c r="K20" s="9">
        <v>22620</v>
      </c>
      <c r="L20" s="9" t="s">
        <v>503</v>
      </c>
      <c r="M20" s="9"/>
    </row>
    <row r="21" spans="1:13" x14ac:dyDescent="0.25">
      <c r="A21" s="11" t="s">
        <v>37</v>
      </c>
      <c r="B21" s="9">
        <v>0</v>
      </c>
      <c r="C21" s="9"/>
      <c r="D21" s="9">
        <v>0</v>
      </c>
      <c r="E21" s="9">
        <v>0</v>
      </c>
      <c r="F21" s="9">
        <v>0</v>
      </c>
      <c r="G21" s="9"/>
      <c r="H21" s="9"/>
      <c r="I21" s="9"/>
      <c r="J21" s="9"/>
      <c r="K21" s="9">
        <v>0</v>
      </c>
      <c r="L21" s="9"/>
      <c r="M21" s="9"/>
    </row>
    <row r="22" spans="1:13" x14ac:dyDescent="0.25">
      <c r="A22" s="10" t="s">
        <v>44</v>
      </c>
      <c r="B22" s="9">
        <v>0</v>
      </c>
      <c r="C22" s="9"/>
      <c r="D22" s="9">
        <v>0</v>
      </c>
      <c r="E22" s="9">
        <v>2274.3000000000002</v>
      </c>
      <c r="F22" s="9">
        <v>0</v>
      </c>
      <c r="G22" s="9">
        <v>1600</v>
      </c>
      <c r="H22" s="9">
        <v>1600</v>
      </c>
      <c r="I22" s="9">
        <v>1600</v>
      </c>
      <c r="J22" s="9">
        <v>1600</v>
      </c>
      <c r="K22" s="9">
        <v>3250</v>
      </c>
      <c r="L22" s="9">
        <v>3222</v>
      </c>
      <c r="M22" s="9"/>
    </row>
    <row r="23" spans="1:13" x14ac:dyDescent="0.25">
      <c r="A23" s="11" t="s">
        <v>60</v>
      </c>
      <c r="B23" s="9">
        <v>0</v>
      </c>
      <c r="C23" s="9"/>
      <c r="D23" s="9">
        <v>0</v>
      </c>
      <c r="E23" s="9" t="s">
        <v>459</v>
      </c>
      <c r="F23" s="9">
        <v>0</v>
      </c>
      <c r="G23" s="9"/>
      <c r="H23" s="9"/>
      <c r="I23" s="9"/>
      <c r="J23" s="9"/>
      <c r="K23" s="9">
        <v>0</v>
      </c>
      <c r="L23" s="9"/>
      <c r="M23" s="9"/>
    </row>
    <row r="24" spans="1:13" x14ac:dyDescent="0.25">
      <c r="A24" s="10" t="s">
        <v>61</v>
      </c>
      <c r="B24" s="9"/>
      <c r="C24" s="9">
        <v>13611.5</v>
      </c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12" t="s">
        <v>319</v>
      </c>
      <c r="B25" s="9" t="s">
        <v>438</v>
      </c>
      <c r="C25" s="9"/>
      <c r="D25" s="9" t="s">
        <v>438</v>
      </c>
      <c r="E25" s="95" t="s">
        <v>438</v>
      </c>
      <c r="F25" s="9" t="s">
        <v>438</v>
      </c>
      <c r="G25" s="9"/>
      <c r="H25" s="9"/>
      <c r="I25" s="9"/>
      <c r="J25" s="9"/>
      <c r="K25" s="9" t="s">
        <v>438</v>
      </c>
      <c r="L25" s="9"/>
      <c r="M25" s="9"/>
    </row>
    <row r="26" spans="1:13" x14ac:dyDescent="0.25">
      <c r="A26" s="12" t="s">
        <v>379</v>
      </c>
      <c r="B26" s="9">
        <v>4200</v>
      </c>
      <c r="C26" s="9">
        <v>4200</v>
      </c>
      <c r="D26" s="9">
        <v>4200</v>
      </c>
      <c r="E26" s="9">
        <v>4200</v>
      </c>
      <c r="F26" s="9">
        <v>4200</v>
      </c>
      <c r="G26" s="9">
        <v>4200</v>
      </c>
      <c r="H26" s="9">
        <v>4200</v>
      </c>
      <c r="I26" s="9">
        <v>4200</v>
      </c>
      <c r="J26" s="9">
        <v>4200</v>
      </c>
      <c r="K26" s="9">
        <v>4200</v>
      </c>
      <c r="L26" s="9">
        <v>4200</v>
      </c>
      <c r="M26" s="9"/>
    </row>
    <row r="27" spans="1:13" x14ac:dyDescent="0.25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5">
      <c r="A28" s="12" t="s">
        <v>46</v>
      </c>
      <c r="B28" s="9">
        <v>2500</v>
      </c>
      <c r="C28" s="9">
        <v>2500</v>
      </c>
      <c r="D28" s="9">
        <v>2500</v>
      </c>
      <c r="E28" s="9">
        <v>2500</v>
      </c>
      <c r="F28" s="9">
        <v>2500</v>
      </c>
      <c r="G28" s="9">
        <v>2500</v>
      </c>
      <c r="H28" s="9">
        <v>2500</v>
      </c>
      <c r="I28" s="9">
        <v>2500</v>
      </c>
      <c r="J28" s="9">
        <v>2500</v>
      </c>
      <c r="K28" s="9">
        <v>2500</v>
      </c>
      <c r="L28" s="95" t="s">
        <v>504</v>
      </c>
      <c r="M28" s="9"/>
    </row>
    <row r="29" spans="1:13" x14ac:dyDescent="0.25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5">
      <c r="A30" s="12" t="s">
        <v>422</v>
      </c>
      <c r="B30" s="9">
        <v>0</v>
      </c>
      <c r="C30" s="9"/>
      <c r="D30" s="9">
        <v>0</v>
      </c>
      <c r="E30" s="9"/>
      <c r="F30" s="9">
        <v>12100</v>
      </c>
      <c r="G30" s="9">
        <v>22985</v>
      </c>
      <c r="H30" s="9">
        <v>10885</v>
      </c>
      <c r="I30" s="9"/>
      <c r="J30" s="9">
        <v>10160</v>
      </c>
      <c r="K30" s="9">
        <v>14690</v>
      </c>
      <c r="L30" s="9">
        <v>7920</v>
      </c>
      <c r="M30" s="9"/>
    </row>
    <row r="31" spans="1:13" x14ac:dyDescent="0.25">
      <c r="A31" s="12"/>
    </row>
    <row r="32" spans="1:13" x14ac:dyDescent="0.25">
      <c r="A32" s="12"/>
    </row>
    <row r="33" spans="1:13" x14ac:dyDescent="0.25">
      <c r="A33" s="12"/>
    </row>
    <row r="34" spans="1:13" x14ac:dyDescent="0.25">
      <c r="A34" s="12"/>
    </row>
    <row r="35" spans="1:13" x14ac:dyDescent="0.25">
      <c r="A35" s="12"/>
    </row>
    <row r="36" spans="1:13" x14ac:dyDescent="0.25">
      <c r="A36" s="12"/>
    </row>
    <row r="37" spans="1:13" x14ac:dyDescent="0.25">
      <c r="A37" s="12"/>
    </row>
    <row r="38" spans="1:13" x14ac:dyDescent="0.25">
      <c r="A38" s="12"/>
    </row>
    <row r="39" spans="1:13" x14ac:dyDescent="0.25">
      <c r="A39" s="12"/>
    </row>
    <row r="40" spans="1:13" x14ac:dyDescent="0.25">
      <c r="A40" s="12"/>
    </row>
    <row r="41" spans="1:13" x14ac:dyDescent="0.25">
      <c r="A41" s="12"/>
    </row>
    <row r="42" spans="1:13" x14ac:dyDescent="0.25">
      <c r="A42" s="12"/>
    </row>
    <row r="43" spans="1:13" x14ac:dyDescent="0.25">
      <c r="B43" s="13">
        <f>SUBTOTAL(109,Tabela13[[JANEIRO ]])</f>
        <v>118008.31</v>
      </c>
      <c r="C43" s="13">
        <f>SUBTOTAL(109,Tabela13[FEVEREIRO])</f>
        <v>96977.84</v>
      </c>
      <c r="D43" s="13">
        <f>SUBTOTAL(109,Tabela13[MARÇO])</f>
        <v>85192.889999999985</v>
      </c>
      <c r="E43" s="13">
        <f>SUBTOTAL(109,Tabela13[ABRIL])</f>
        <v>91144.45</v>
      </c>
      <c r="F43" s="13">
        <f>SUBTOTAL(109,Tabela13[MAIO])</f>
        <v>104516.68000000001</v>
      </c>
      <c r="G43" s="13">
        <f>SUBTOTAL(109,Tabela13[JUNHO])</f>
        <v>101915.97</v>
      </c>
      <c r="H43" s="13">
        <f>SUBTOTAL(109,Tabela13[JULHO])</f>
        <v>76655.320000000007</v>
      </c>
      <c r="I43" s="13">
        <f>SUBTOTAL(109,Tabela13[AGOSTO])</f>
        <v>29595.89</v>
      </c>
      <c r="J43" s="13">
        <f>SUBTOTAL(109,J2:J24)</f>
        <v>100001.88</v>
      </c>
      <c r="K43" s="13">
        <f>SUBTOTAL(109,K2:K24)</f>
        <v>85029.48000000001</v>
      </c>
      <c r="L43" s="13">
        <f>SUBTOTAL(109,L2:L24)</f>
        <v>57639.149999999994</v>
      </c>
      <c r="M43" s="13">
        <f>SUBTOTAL(109,M2:M24)</f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zoomScale="65" zoomScaleNormal="65" workbookViewId="0">
      <selection activeCell="C4" sqref="C4"/>
    </sheetView>
  </sheetViews>
  <sheetFormatPr defaultRowHeight="15" x14ac:dyDescent="0.25"/>
  <cols>
    <col min="1" max="1" width="2.7109375" style="7" customWidth="1"/>
    <col min="2" max="2" width="15.7109375" style="1" customWidth="1"/>
    <col min="3" max="3" width="15.7109375" customWidth="1"/>
    <col min="4" max="4" width="2.85546875" style="7" customWidth="1"/>
    <col min="5" max="6" width="15.7109375" customWidth="1"/>
    <col min="7" max="7" width="2.7109375" style="7" customWidth="1"/>
    <col min="8" max="8" width="8.5703125" customWidth="1"/>
    <col min="9" max="9" width="11" customWidth="1"/>
    <col min="10" max="10" width="12.28515625" customWidth="1"/>
    <col min="11" max="1025" width="8.5703125" customWidth="1"/>
  </cols>
  <sheetData>
    <row r="1" spans="2:6" ht="11.25" customHeight="1" x14ac:dyDescent="0.25">
      <c r="B1" s="14"/>
      <c r="C1" s="7"/>
      <c r="E1" s="7"/>
      <c r="F1" s="7"/>
    </row>
    <row r="2" spans="2:6" ht="15" customHeight="1" x14ac:dyDescent="0.25">
      <c r="B2" s="100" t="s">
        <v>62</v>
      </c>
      <c r="C2" s="100"/>
      <c r="E2" s="100" t="s">
        <v>63</v>
      </c>
      <c r="F2" s="100"/>
    </row>
    <row r="3" spans="2:6" ht="8.25" customHeight="1" x14ac:dyDescent="0.25">
      <c r="B3" s="15"/>
      <c r="C3" s="15"/>
      <c r="E3" s="15"/>
      <c r="F3" s="15"/>
    </row>
    <row r="4" spans="2:6" x14ac:dyDescent="0.25">
      <c r="B4" s="16" t="s">
        <v>64</v>
      </c>
      <c r="C4" s="8" t="s">
        <v>65</v>
      </c>
      <c r="E4" s="8" t="s">
        <v>64</v>
      </c>
      <c r="F4" s="8" t="s">
        <v>66</v>
      </c>
    </row>
  </sheetData>
  <mergeCells count="2">
    <mergeCell ref="B2:C2"/>
    <mergeCell ref="E2:F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22"/>
  <sheetViews>
    <sheetView topLeftCell="A431" zoomScale="90" zoomScaleNormal="90" workbookViewId="0">
      <selection activeCell="G440" sqref="G440"/>
    </sheetView>
  </sheetViews>
  <sheetFormatPr defaultRowHeight="15" x14ac:dyDescent="0.25"/>
  <cols>
    <col min="1" max="1" width="4.42578125" customWidth="1"/>
    <col min="2" max="2" width="15.7109375" customWidth="1"/>
    <col min="3" max="3" width="13.28515625" customWidth="1"/>
    <col min="4" max="4" width="19.5703125" customWidth="1"/>
    <col min="5" max="5" width="29.7109375" customWidth="1"/>
    <col min="6" max="6" width="35.28515625" customWidth="1"/>
    <col min="7" max="7" width="16.7109375" customWidth="1"/>
    <col min="8" max="8" width="7.42578125" customWidth="1"/>
    <col min="9" max="10" width="8.5703125" customWidth="1"/>
    <col min="11" max="11" width="11.5703125" customWidth="1"/>
    <col min="12" max="12" width="11.42578125"/>
    <col min="13" max="13" width="22.85546875" customWidth="1"/>
    <col min="14" max="14" width="8.5703125" customWidth="1"/>
    <col min="15" max="15" width="28.140625" customWidth="1"/>
    <col min="16" max="1025" width="8.5703125" customWidth="1"/>
  </cols>
  <sheetData>
    <row r="1" spans="1:8" ht="28.5" x14ac:dyDescent="0.45">
      <c r="A1" s="7"/>
      <c r="B1" s="17"/>
      <c r="C1" s="17"/>
      <c r="D1" s="102" t="s">
        <v>75</v>
      </c>
      <c r="E1" s="102"/>
      <c r="F1" s="17"/>
      <c r="G1" s="17"/>
      <c r="H1" s="7"/>
    </row>
    <row r="2" spans="1:8" ht="28.5" x14ac:dyDescent="0.25">
      <c r="A2" s="7"/>
      <c r="B2" s="103" t="s">
        <v>76</v>
      </c>
      <c r="C2" s="103"/>
      <c r="D2" s="104">
        <f>SUMIFS(Tabela2[PAGO],Tabela2[FONTE],"BANCO")</f>
        <v>0</v>
      </c>
      <c r="E2" s="104"/>
      <c r="F2" s="26"/>
      <c r="G2" s="27"/>
      <c r="H2" s="7"/>
    </row>
    <row r="3" spans="1:8" ht="28.5" x14ac:dyDescent="0.25">
      <c r="A3" s="7"/>
      <c r="B3" s="103" t="s">
        <v>77</v>
      </c>
      <c r="C3" s="103"/>
      <c r="D3" s="104">
        <f>SUMIFS(Tabela2[PAGO],Tabela2[FONTE],"CARTEIRA")</f>
        <v>156918.57200000004</v>
      </c>
      <c r="E3" s="104"/>
      <c r="F3" s="26"/>
      <c r="G3" s="27"/>
      <c r="H3" s="7"/>
    </row>
    <row r="4" spans="1:8" ht="28.5" x14ac:dyDescent="0.45">
      <c r="A4" s="7"/>
      <c r="B4" s="19"/>
      <c r="C4" s="20"/>
      <c r="D4" s="21"/>
      <c r="E4" s="21"/>
      <c r="F4" s="7"/>
      <c r="G4" s="27"/>
      <c r="H4" s="7"/>
    </row>
    <row r="5" spans="1:8" ht="28.5" x14ac:dyDescent="0.45">
      <c r="A5" s="7"/>
      <c r="B5" s="101" t="s">
        <v>78</v>
      </c>
      <c r="C5" s="101"/>
      <c r="D5" s="101"/>
      <c r="E5" s="101"/>
      <c r="F5" s="101"/>
      <c r="G5" s="101"/>
      <c r="H5" s="7"/>
    </row>
    <row r="6" spans="1:8" s="8" customFormat="1" ht="15.75" x14ac:dyDescent="0.25">
      <c r="A6" s="7"/>
      <c r="B6" s="28" t="s">
        <v>71</v>
      </c>
      <c r="C6" s="28" t="s">
        <v>64</v>
      </c>
      <c r="D6" s="28" t="s">
        <v>79</v>
      </c>
      <c r="E6" s="29" t="s">
        <v>292</v>
      </c>
      <c r="F6" s="29" t="s">
        <v>72</v>
      </c>
      <c r="G6" s="30" t="s">
        <v>80</v>
      </c>
      <c r="H6" s="7"/>
    </row>
    <row r="7" spans="1:8" hidden="1" x14ac:dyDescent="0.25">
      <c r="A7" s="7"/>
      <c r="B7" t="s">
        <v>77</v>
      </c>
      <c r="C7" s="67">
        <v>43507</v>
      </c>
      <c r="D7" t="s">
        <v>97</v>
      </c>
      <c r="E7" t="s">
        <v>143</v>
      </c>
      <c r="F7" t="s">
        <v>295</v>
      </c>
      <c r="G7" s="41">
        <v>154.80000000000001</v>
      </c>
      <c r="H7" s="7"/>
    </row>
    <row r="8" spans="1:8" hidden="1" x14ac:dyDescent="0.25">
      <c r="A8" s="7"/>
      <c r="B8" t="s">
        <v>77</v>
      </c>
      <c r="C8" s="67">
        <v>43524</v>
      </c>
      <c r="D8" t="s">
        <v>97</v>
      </c>
      <c r="E8" t="s">
        <v>143</v>
      </c>
      <c r="F8" t="s">
        <v>307</v>
      </c>
      <c r="G8" s="41">
        <v>194.11</v>
      </c>
      <c r="H8" s="7"/>
    </row>
    <row r="9" spans="1:8" hidden="1" x14ac:dyDescent="0.25">
      <c r="A9" s="7"/>
      <c r="B9" t="s">
        <v>77</v>
      </c>
      <c r="C9" s="67">
        <v>43531</v>
      </c>
      <c r="D9" t="s">
        <v>97</v>
      </c>
      <c r="E9" t="s">
        <v>139</v>
      </c>
      <c r="F9" t="s">
        <v>224</v>
      </c>
      <c r="G9" s="41">
        <v>123</v>
      </c>
      <c r="H9" s="7"/>
    </row>
    <row r="10" spans="1:8" hidden="1" x14ac:dyDescent="0.25">
      <c r="A10" s="7"/>
      <c r="B10" t="s">
        <v>77</v>
      </c>
      <c r="C10" s="67">
        <v>43504</v>
      </c>
      <c r="D10" t="s">
        <v>97</v>
      </c>
      <c r="E10" t="s">
        <v>138</v>
      </c>
      <c r="F10" t="s">
        <v>293</v>
      </c>
      <c r="G10" s="41">
        <v>100</v>
      </c>
      <c r="H10" s="7"/>
    </row>
    <row r="11" spans="1:8" hidden="1" x14ac:dyDescent="0.25">
      <c r="A11" s="7"/>
      <c r="B11" t="s">
        <v>77</v>
      </c>
      <c r="C11" s="67">
        <v>43532</v>
      </c>
      <c r="D11" t="s">
        <v>97</v>
      </c>
      <c r="E11" t="s">
        <v>138</v>
      </c>
      <c r="F11" t="s">
        <v>224</v>
      </c>
      <c r="G11" s="41">
        <v>50</v>
      </c>
      <c r="H11" s="7"/>
    </row>
    <row r="12" spans="1:8" hidden="1" x14ac:dyDescent="0.25">
      <c r="A12" s="7"/>
      <c r="B12" t="s">
        <v>77</v>
      </c>
      <c r="C12" s="67">
        <v>43507</v>
      </c>
      <c r="D12" t="s">
        <v>97</v>
      </c>
      <c r="E12" t="s">
        <v>137</v>
      </c>
      <c r="F12" t="s">
        <v>62</v>
      </c>
      <c r="G12" s="41">
        <v>527</v>
      </c>
      <c r="H12" s="7"/>
    </row>
    <row r="13" spans="1:8" hidden="1" x14ac:dyDescent="0.25">
      <c r="A13" s="7"/>
      <c r="B13" t="s">
        <v>77</v>
      </c>
      <c r="C13" s="67">
        <v>43531</v>
      </c>
      <c r="D13" t="s">
        <v>97</v>
      </c>
      <c r="E13" t="s">
        <v>137</v>
      </c>
      <c r="F13" t="s">
        <v>311</v>
      </c>
      <c r="G13" s="41">
        <v>1023</v>
      </c>
      <c r="H13" s="7"/>
    </row>
    <row r="14" spans="1:8" hidden="1" x14ac:dyDescent="0.25">
      <c r="A14" s="7"/>
      <c r="B14" t="s">
        <v>77</v>
      </c>
      <c r="C14" s="67">
        <v>43508</v>
      </c>
      <c r="D14" t="s">
        <v>97</v>
      </c>
      <c r="E14" t="s">
        <v>131</v>
      </c>
      <c r="F14" t="s">
        <v>285</v>
      </c>
      <c r="G14" s="41">
        <v>103</v>
      </c>
      <c r="H14" s="7"/>
    </row>
    <row r="15" spans="1:8" hidden="1" x14ac:dyDescent="0.25">
      <c r="A15" s="7"/>
      <c r="B15" t="s">
        <v>77</v>
      </c>
      <c r="C15" s="67">
        <v>43516</v>
      </c>
      <c r="D15" t="s">
        <v>97</v>
      </c>
      <c r="E15" t="s">
        <v>131</v>
      </c>
      <c r="F15" t="s">
        <v>285</v>
      </c>
      <c r="G15" s="41">
        <v>800</v>
      </c>
      <c r="H15" s="7"/>
    </row>
    <row r="16" spans="1:8" hidden="1" x14ac:dyDescent="0.25">
      <c r="A16" s="7"/>
      <c r="B16" t="s">
        <v>77</v>
      </c>
      <c r="C16" s="67">
        <v>43506</v>
      </c>
      <c r="D16" t="s">
        <v>97</v>
      </c>
      <c r="E16" t="s">
        <v>148</v>
      </c>
      <c r="F16" t="s">
        <v>224</v>
      </c>
      <c r="G16" s="41">
        <v>288.87</v>
      </c>
      <c r="H16" s="7"/>
    </row>
    <row r="17" spans="1:8" hidden="1" x14ac:dyDescent="0.25">
      <c r="A17" s="7"/>
      <c r="B17" t="s">
        <v>77</v>
      </c>
      <c r="C17" s="67">
        <v>43511</v>
      </c>
      <c r="D17" t="s">
        <v>97</v>
      </c>
      <c r="E17" t="s">
        <v>148</v>
      </c>
      <c r="F17" t="s">
        <v>224</v>
      </c>
      <c r="G17" s="41">
        <v>749.92</v>
      </c>
      <c r="H17" s="7"/>
    </row>
    <row r="18" spans="1:8" hidden="1" x14ac:dyDescent="0.25">
      <c r="A18" s="7"/>
      <c r="B18" t="s">
        <v>77</v>
      </c>
      <c r="C18" s="67">
        <v>43532</v>
      </c>
      <c r="D18" t="s">
        <v>100</v>
      </c>
      <c r="E18" t="s">
        <v>129</v>
      </c>
      <c r="F18" t="s">
        <v>313</v>
      </c>
      <c r="G18" s="41">
        <v>40.21</v>
      </c>
      <c r="H18" s="7"/>
    </row>
    <row r="19" spans="1:8" hidden="1" x14ac:dyDescent="0.25">
      <c r="A19" s="7"/>
      <c r="B19" t="s">
        <v>77</v>
      </c>
      <c r="C19" s="67">
        <v>43516</v>
      </c>
      <c r="D19" t="s">
        <v>100</v>
      </c>
      <c r="E19" t="s">
        <v>121</v>
      </c>
      <c r="F19" t="s">
        <v>303</v>
      </c>
      <c r="G19" s="41">
        <v>200</v>
      </c>
      <c r="H19" s="7"/>
    </row>
    <row r="20" spans="1:8" hidden="1" x14ac:dyDescent="0.25">
      <c r="A20" s="7"/>
      <c r="B20" t="s">
        <v>77</v>
      </c>
      <c r="C20" s="67">
        <v>43524</v>
      </c>
      <c r="D20" t="s">
        <v>97</v>
      </c>
      <c r="E20" t="s">
        <v>120</v>
      </c>
      <c r="F20" t="s">
        <v>224</v>
      </c>
      <c r="G20" s="41">
        <v>15</v>
      </c>
      <c r="H20" s="7"/>
    </row>
    <row r="21" spans="1:8" hidden="1" x14ac:dyDescent="0.25">
      <c r="A21" s="7"/>
      <c r="B21" t="s">
        <v>77</v>
      </c>
      <c r="C21" s="67">
        <v>43535</v>
      </c>
      <c r="D21" t="s">
        <v>100</v>
      </c>
      <c r="E21" t="s">
        <v>114</v>
      </c>
      <c r="F21" t="s">
        <v>24</v>
      </c>
      <c r="G21" s="41">
        <v>300</v>
      </c>
      <c r="H21" s="7"/>
    </row>
    <row r="22" spans="1:8" hidden="1" x14ac:dyDescent="0.25">
      <c r="A22" s="7"/>
      <c r="B22" t="s">
        <v>77</v>
      </c>
      <c r="C22" s="67">
        <v>43507</v>
      </c>
      <c r="D22" t="s">
        <v>100</v>
      </c>
      <c r="E22" t="s">
        <v>110</v>
      </c>
      <c r="F22" t="s">
        <v>294</v>
      </c>
      <c r="G22" s="41">
        <v>39.9</v>
      </c>
      <c r="H22" s="7"/>
    </row>
    <row r="23" spans="1:8" hidden="1" x14ac:dyDescent="0.25">
      <c r="A23" s="7"/>
      <c r="B23" t="s">
        <v>77</v>
      </c>
      <c r="C23" s="67">
        <v>43516</v>
      </c>
      <c r="D23" t="s">
        <v>100</v>
      </c>
      <c r="E23" t="s">
        <v>110</v>
      </c>
      <c r="F23" t="s">
        <v>301</v>
      </c>
      <c r="G23" s="41">
        <v>100.4</v>
      </c>
      <c r="H23" s="7"/>
    </row>
    <row r="24" spans="1:8" hidden="1" x14ac:dyDescent="0.25">
      <c r="A24" s="7"/>
      <c r="B24" t="s">
        <v>77</v>
      </c>
      <c r="C24" s="67">
        <v>43516</v>
      </c>
      <c r="D24" t="s">
        <v>100</v>
      </c>
      <c r="E24" t="s">
        <v>110</v>
      </c>
      <c r="F24" t="s">
        <v>302</v>
      </c>
      <c r="G24" s="41">
        <v>33.19</v>
      </c>
      <c r="H24" s="7"/>
    </row>
    <row r="25" spans="1:8" hidden="1" x14ac:dyDescent="0.25">
      <c r="A25" s="7"/>
      <c r="B25" t="s">
        <v>77</v>
      </c>
      <c r="C25" s="67">
        <v>43519</v>
      </c>
      <c r="D25" t="s">
        <v>100</v>
      </c>
      <c r="E25" t="s">
        <v>110</v>
      </c>
      <c r="F25" t="s">
        <v>146</v>
      </c>
      <c r="G25" s="41">
        <v>207</v>
      </c>
      <c r="H25" s="7"/>
    </row>
    <row r="26" spans="1:8" hidden="1" x14ac:dyDescent="0.25">
      <c r="A26" s="7" t="s">
        <v>81</v>
      </c>
      <c r="B26" t="s">
        <v>77</v>
      </c>
      <c r="C26" s="67">
        <v>43508</v>
      </c>
      <c r="D26" t="s">
        <v>97</v>
      </c>
      <c r="E26" t="s">
        <v>106</v>
      </c>
      <c r="F26" t="s">
        <v>296</v>
      </c>
      <c r="G26" s="41">
        <v>60</v>
      </c>
      <c r="H26" s="7"/>
    </row>
    <row r="27" spans="1:8" hidden="1" x14ac:dyDescent="0.25">
      <c r="A27" s="7"/>
      <c r="B27" t="s">
        <v>77</v>
      </c>
      <c r="C27" s="67">
        <v>43519</v>
      </c>
      <c r="D27" t="s">
        <v>97</v>
      </c>
      <c r="E27" t="s">
        <v>106</v>
      </c>
      <c r="F27" t="s">
        <v>305</v>
      </c>
      <c r="G27" s="41">
        <v>625</v>
      </c>
      <c r="H27" s="7"/>
    </row>
    <row r="28" spans="1:8" hidden="1" x14ac:dyDescent="0.25">
      <c r="A28" s="7"/>
      <c r="B28" t="s">
        <v>77</v>
      </c>
      <c r="C28" s="67">
        <v>43525</v>
      </c>
      <c r="D28" t="s">
        <v>97</v>
      </c>
      <c r="E28" t="s">
        <v>106</v>
      </c>
      <c r="F28" t="s">
        <v>308</v>
      </c>
      <c r="G28" s="41">
        <v>436.48</v>
      </c>
      <c r="H28" s="7"/>
    </row>
    <row r="29" spans="1:8" hidden="1" x14ac:dyDescent="0.25">
      <c r="A29" s="7"/>
      <c r="B29" t="s">
        <v>77</v>
      </c>
      <c r="C29" s="67">
        <v>43511</v>
      </c>
      <c r="D29" t="s">
        <v>100</v>
      </c>
      <c r="E29" t="s">
        <v>104</v>
      </c>
      <c r="F29" t="s">
        <v>299</v>
      </c>
      <c r="G29" s="41">
        <v>600</v>
      </c>
      <c r="H29" s="7"/>
    </row>
    <row r="30" spans="1:8" hidden="1" x14ac:dyDescent="0.25">
      <c r="A30" s="7"/>
      <c r="B30" t="s">
        <v>77</v>
      </c>
      <c r="C30" s="67">
        <v>43507</v>
      </c>
      <c r="D30" t="s">
        <v>100</v>
      </c>
      <c r="E30" t="s">
        <v>148</v>
      </c>
      <c r="F30" t="s">
        <v>224</v>
      </c>
      <c r="G30" s="41">
        <v>541.66999999999996</v>
      </c>
      <c r="H30" s="7"/>
    </row>
    <row r="31" spans="1:8" hidden="1" x14ac:dyDescent="0.25">
      <c r="A31" s="7"/>
      <c r="B31" t="s">
        <v>77</v>
      </c>
      <c r="C31" s="67">
        <v>43530</v>
      </c>
      <c r="D31" t="s">
        <v>100</v>
      </c>
      <c r="E31" t="s">
        <v>102</v>
      </c>
      <c r="F31" t="s">
        <v>224</v>
      </c>
      <c r="G31" s="41">
        <v>317</v>
      </c>
      <c r="H31" s="7"/>
    </row>
    <row r="32" spans="1:8" hidden="1" x14ac:dyDescent="0.25">
      <c r="A32" s="7"/>
      <c r="B32" t="s">
        <v>77</v>
      </c>
      <c r="C32" s="67">
        <v>43532</v>
      </c>
      <c r="D32" t="s">
        <v>100</v>
      </c>
      <c r="E32" t="s">
        <v>99</v>
      </c>
      <c r="F32" t="s">
        <v>314</v>
      </c>
      <c r="G32" s="41">
        <v>66.95</v>
      </c>
      <c r="H32" s="7"/>
    </row>
    <row r="33" spans="1:8" hidden="1" x14ac:dyDescent="0.25">
      <c r="A33" s="7"/>
      <c r="B33" t="s">
        <v>77</v>
      </c>
      <c r="C33" s="67">
        <v>43532</v>
      </c>
      <c r="D33" t="s">
        <v>97</v>
      </c>
      <c r="E33" t="s">
        <v>99</v>
      </c>
      <c r="F33" t="s">
        <v>314</v>
      </c>
      <c r="G33" s="41">
        <v>73.739999999999995</v>
      </c>
      <c r="H33" s="7"/>
    </row>
    <row r="34" spans="1:8" hidden="1" x14ac:dyDescent="0.25">
      <c r="A34" s="7"/>
      <c r="B34" t="s">
        <v>77</v>
      </c>
      <c r="C34" s="67">
        <v>43535</v>
      </c>
      <c r="D34" t="s">
        <v>97</v>
      </c>
      <c r="E34" t="s">
        <v>62</v>
      </c>
      <c r="F34" t="s">
        <v>311</v>
      </c>
      <c r="G34" s="41">
        <v>1427</v>
      </c>
      <c r="H34" s="7"/>
    </row>
    <row r="35" spans="1:8" hidden="1" x14ac:dyDescent="0.25">
      <c r="A35" s="7"/>
      <c r="B35" t="s">
        <v>77</v>
      </c>
      <c r="C35" s="67">
        <v>43535</v>
      </c>
      <c r="D35" t="s">
        <v>97</v>
      </c>
      <c r="E35" t="s">
        <v>131</v>
      </c>
      <c r="F35" t="s">
        <v>285</v>
      </c>
      <c r="G35" s="41">
        <v>90</v>
      </c>
      <c r="H35" s="7"/>
    </row>
    <row r="36" spans="1:8" hidden="1" x14ac:dyDescent="0.25">
      <c r="A36" s="7"/>
      <c r="B36" t="s">
        <v>77</v>
      </c>
      <c r="C36" s="67">
        <v>43536</v>
      </c>
      <c r="D36" t="s">
        <v>100</v>
      </c>
      <c r="E36" t="s">
        <v>146</v>
      </c>
      <c r="F36" t="s">
        <v>317</v>
      </c>
      <c r="G36" s="41">
        <v>205</v>
      </c>
      <c r="H36" s="7"/>
    </row>
    <row r="37" spans="1:8" hidden="1" x14ac:dyDescent="0.25">
      <c r="A37" s="7"/>
      <c r="B37" t="s">
        <v>77</v>
      </c>
      <c r="C37" s="67">
        <v>43536</v>
      </c>
      <c r="D37" t="s">
        <v>97</v>
      </c>
      <c r="E37" t="s">
        <v>143</v>
      </c>
      <c r="F37" t="s">
        <v>318</v>
      </c>
      <c r="G37" s="41">
        <v>156</v>
      </c>
      <c r="H37" s="7"/>
    </row>
    <row r="38" spans="1:8" hidden="1" x14ac:dyDescent="0.25">
      <c r="A38" s="7"/>
      <c r="B38" t="s">
        <v>77</v>
      </c>
      <c r="C38" s="67">
        <v>43538</v>
      </c>
      <c r="D38" t="s">
        <v>100</v>
      </c>
      <c r="E38" t="s">
        <v>114</v>
      </c>
      <c r="F38" t="s">
        <v>34</v>
      </c>
      <c r="G38" s="41">
        <v>30</v>
      </c>
      <c r="H38" s="7"/>
    </row>
    <row r="39" spans="1:8" hidden="1" x14ac:dyDescent="0.25">
      <c r="A39" s="7"/>
      <c r="B39" t="s">
        <v>77</v>
      </c>
      <c r="C39" s="67">
        <v>43538</v>
      </c>
      <c r="D39" t="s">
        <v>97</v>
      </c>
      <c r="E39" t="s">
        <v>143</v>
      </c>
      <c r="F39" t="s">
        <v>320</v>
      </c>
      <c r="G39" s="41">
        <v>167</v>
      </c>
      <c r="H39" s="7"/>
    </row>
    <row r="40" spans="1:8" hidden="1" x14ac:dyDescent="0.25">
      <c r="A40" s="7"/>
      <c r="B40" t="s">
        <v>77</v>
      </c>
      <c r="C40" s="67">
        <v>43538</v>
      </c>
      <c r="D40" t="s">
        <v>97</v>
      </c>
      <c r="E40" t="s">
        <v>138</v>
      </c>
      <c r="F40" t="s">
        <v>224</v>
      </c>
      <c r="G40" s="41">
        <v>325</v>
      </c>
      <c r="H40" s="7"/>
    </row>
    <row r="41" spans="1:8" hidden="1" x14ac:dyDescent="0.25">
      <c r="A41" s="7"/>
      <c r="B41" t="s">
        <v>77</v>
      </c>
      <c r="C41" s="67">
        <v>43539</v>
      </c>
      <c r="D41" t="s">
        <v>100</v>
      </c>
      <c r="E41" t="s">
        <v>104</v>
      </c>
      <c r="F41" t="s">
        <v>299</v>
      </c>
      <c r="G41" s="41">
        <v>600</v>
      </c>
      <c r="H41" s="7"/>
    </row>
    <row r="42" spans="1:8" hidden="1" x14ac:dyDescent="0.25">
      <c r="A42" s="7"/>
      <c r="B42" t="s">
        <v>77</v>
      </c>
      <c r="C42" s="67">
        <v>43540</v>
      </c>
      <c r="D42" t="s">
        <v>97</v>
      </c>
      <c r="E42" t="s">
        <v>143</v>
      </c>
      <c r="F42" t="s">
        <v>323</v>
      </c>
      <c r="G42" s="41">
        <v>43</v>
      </c>
      <c r="H42" s="7"/>
    </row>
    <row r="43" spans="1:8" hidden="1" x14ac:dyDescent="0.25">
      <c r="A43" s="7"/>
      <c r="B43" t="s">
        <v>77</v>
      </c>
      <c r="C43" s="67">
        <v>43544</v>
      </c>
      <c r="D43" t="s">
        <v>100</v>
      </c>
      <c r="E43" t="s">
        <v>146</v>
      </c>
      <c r="F43" t="s">
        <v>317</v>
      </c>
      <c r="G43" s="41">
        <v>205.73</v>
      </c>
      <c r="H43" s="7"/>
    </row>
    <row r="44" spans="1:8" hidden="1" x14ac:dyDescent="0.25">
      <c r="A44" s="7"/>
      <c r="B44" t="s">
        <v>77</v>
      </c>
      <c r="C44" s="67">
        <v>43544</v>
      </c>
      <c r="D44" t="s">
        <v>97</v>
      </c>
      <c r="E44" t="s">
        <v>106</v>
      </c>
      <c r="F44" t="s">
        <v>325</v>
      </c>
      <c r="G44" s="41">
        <v>1112</v>
      </c>
      <c r="H44" s="7"/>
    </row>
    <row r="45" spans="1:8" hidden="1" x14ac:dyDescent="0.25">
      <c r="A45" s="7"/>
      <c r="B45" t="s">
        <v>77</v>
      </c>
      <c r="C45" s="67">
        <v>43546</v>
      </c>
      <c r="D45" t="s">
        <v>97</v>
      </c>
      <c r="E45" t="s">
        <v>139</v>
      </c>
      <c r="F45" t="s">
        <v>224</v>
      </c>
      <c r="G45" s="41">
        <v>62.5</v>
      </c>
      <c r="H45" s="7"/>
    </row>
    <row r="46" spans="1:8" hidden="1" x14ac:dyDescent="0.25">
      <c r="A46" s="7"/>
      <c r="B46" t="s">
        <v>77</v>
      </c>
      <c r="C46" s="67">
        <v>43546</v>
      </c>
      <c r="D46" t="s">
        <v>100</v>
      </c>
      <c r="E46" t="s">
        <v>143</v>
      </c>
      <c r="F46" t="s">
        <v>326</v>
      </c>
      <c r="G46" s="41">
        <v>71.099999999999994</v>
      </c>
      <c r="H46" s="7"/>
    </row>
    <row r="47" spans="1:8" hidden="1" x14ac:dyDescent="0.25">
      <c r="A47" s="7"/>
      <c r="B47" t="s">
        <v>77</v>
      </c>
      <c r="C47" s="67">
        <v>43549</v>
      </c>
      <c r="D47" t="s">
        <v>100</v>
      </c>
      <c r="E47" t="s">
        <v>130</v>
      </c>
      <c r="F47" t="s">
        <v>327</v>
      </c>
      <c r="G47" s="41">
        <v>120</v>
      </c>
      <c r="H47" s="7"/>
    </row>
    <row r="48" spans="1:8" hidden="1" x14ac:dyDescent="0.25">
      <c r="A48" s="7"/>
      <c r="B48" t="s">
        <v>77</v>
      </c>
      <c r="C48" s="67">
        <v>43551</v>
      </c>
      <c r="D48" t="s">
        <v>100</v>
      </c>
      <c r="E48" t="s">
        <v>110</v>
      </c>
      <c r="F48" t="s">
        <v>301</v>
      </c>
      <c r="G48" s="41">
        <v>100.35</v>
      </c>
      <c r="H48" s="7"/>
    </row>
    <row r="49" spans="1:8" hidden="1" x14ac:dyDescent="0.25">
      <c r="A49" s="7"/>
      <c r="B49" t="s">
        <v>77</v>
      </c>
      <c r="C49" s="67">
        <v>43551</v>
      </c>
      <c r="D49" t="s">
        <v>100</v>
      </c>
      <c r="E49" t="s">
        <v>99</v>
      </c>
      <c r="F49" t="s">
        <v>314</v>
      </c>
      <c r="G49" s="41">
        <v>62.24</v>
      </c>
      <c r="H49" s="7"/>
    </row>
    <row r="50" spans="1:8" hidden="1" x14ac:dyDescent="0.25">
      <c r="A50" s="7"/>
      <c r="B50" t="s">
        <v>77</v>
      </c>
      <c r="C50" s="67">
        <v>43552</v>
      </c>
      <c r="D50" t="s">
        <v>100</v>
      </c>
      <c r="E50" t="s">
        <v>110</v>
      </c>
      <c r="F50" t="s">
        <v>302</v>
      </c>
      <c r="G50" s="41">
        <v>52.57</v>
      </c>
      <c r="H50" s="7"/>
    </row>
    <row r="51" spans="1:8" hidden="1" x14ac:dyDescent="0.25">
      <c r="A51" s="7"/>
      <c r="B51" t="s">
        <v>77</v>
      </c>
      <c r="C51" s="67">
        <v>43552</v>
      </c>
      <c r="D51" t="s">
        <v>100</v>
      </c>
      <c r="E51" t="s">
        <v>129</v>
      </c>
      <c r="F51" t="s">
        <v>328</v>
      </c>
      <c r="G51" s="41">
        <v>39.6</v>
      </c>
      <c r="H51" s="7"/>
    </row>
    <row r="52" spans="1:8" hidden="1" x14ac:dyDescent="0.25">
      <c r="A52" s="7"/>
      <c r="B52" t="s">
        <v>77</v>
      </c>
      <c r="C52" s="67">
        <v>43553</v>
      </c>
      <c r="D52" t="s">
        <v>97</v>
      </c>
      <c r="E52" t="s">
        <v>99</v>
      </c>
      <c r="F52" t="s">
        <v>314</v>
      </c>
      <c r="G52" s="41">
        <v>105.5</v>
      </c>
      <c r="H52" s="7"/>
    </row>
    <row r="53" spans="1:8" hidden="1" x14ac:dyDescent="0.25">
      <c r="A53" s="7"/>
      <c r="B53" t="s">
        <v>77</v>
      </c>
      <c r="C53" s="67">
        <v>43553</v>
      </c>
      <c r="D53" t="s">
        <v>100</v>
      </c>
      <c r="E53" t="s">
        <v>121</v>
      </c>
      <c r="F53" t="s">
        <v>303</v>
      </c>
      <c r="G53" s="41">
        <v>200</v>
      </c>
      <c r="H53" s="7"/>
    </row>
    <row r="54" spans="1:8" hidden="1" x14ac:dyDescent="0.25">
      <c r="A54" s="7"/>
      <c r="B54" t="s">
        <v>77</v>
      </c>
      <c r="C54" s="67">
        <v>43554</v>
      </c>
      <c r="D54" t="s">
        <v>97</v>
      </c>
      <c r="E54" t="s">
        <v>148</v>
      </c>
      <c r="F54" t="s">
        <v>224</v>
      </c>
      <c r="G54" s="41">
        <v>590</v>
      </c>
      <c r="H54" s="7"/>
    </row>
    <row r="55" spans="1:8" hidden="1" x14ac:dyDescent="0.25">
      <c r="A55" s="7"/>
      <c r="B55" t="s">
        <v>77</v>
      </c>
      <c r="C55" s="67">
        <v>43556</v>
      </c>
      <c r="D55" t="s">
        <v>100</v>
      </c>
      <c r="E55" t="s">
        <v>102</v>
      </c>
      <c r="F55" t="s">
        <v>224</v>
      </c>
      <c r="G55" s="41">
        <v>174</v>
      </c>
      <c r="H55" s="7"/>
    </row>
    <row r="56" spans="1:8" hidden="1" x14ac:dyDescent="0.25">
      <c r="A56" s="7"/>
      <c r="B56" t="s">
        <v>77</v>
      </c>
      <c r="C56" s="67">
        <v>43557</v>
      </c>
      <c r="D56" t="s">
        <v>100</v>
      </c>
      <c r="E56" t="s">
        <v>106</v>
      </c>
      <c r="F56" t="s">
        <v>305</v>
      </c>
      <c r="G56" s="41">
        <v>248</v>
      </c>
      <c r="H56" s="7"/>
    </row>
    <row r="57" spans="1:8" hidden="1" x14ac:dyDescent="0.25">
      <c r="A57" s="7"/>
      <c r="B57" t="s">
        <v>77</v>
      </c>
      <c r="C57" s="67">
        <v>43558</v>
      </c>
      <c r="D57" t="s">
        <v>97</v>
      </c>
      <c r="E57" t="s">
        <v>62</v>
      </c>
      <c r="F57" t="s">
        <v>325</v>
      </c>
      <c r="G57" s="41">
        <v>1250</v>
      </c>
      <c r="H57" s="7"/>
    </row>
    <row r="58" spans="1:8" hidden="1" x14ac:dyDescent="0.25">
      <c r="A58" s="7"/>
      <c r="B58" t="s">
        <v>77</v>
      </c>
      <c r="C58" s="67">
        <v>43559</v>
      </c>
      <c r="D58" t="s">
        <v>100</v>
      </c>
      <c r="E58" t="s">
        <v>146</v>
      </c>
      <c r="F58" t="s">
        <v>317</v>
      </c>
      <c r="G58" s="41">
        <v>205.56</v>
      </c>
      <c r="H58" s="7"/>
    </row>
    <row r="59" spans="1:8" hidden="1" x14ac:dyDescent="0.25">
      <c r="A59" s="7"/>
      <c r="B59" t="s">
        <v>77</v>
      </c>
      <c r="C59" s="67">
        <v>43563</v>
      </c>
      <c r="D59" t="s">
        <v>97</v>
      </c>
      <c r="E59" t="s">
        <v>138</v>
      </c>
      <c r="F59" t="s">
        <v>224</v>
      </c>
      <c r="G59" s="41">
        <v>50</v>
      </c>
      <c r="H59" s="7"/>
    </row>
    <row r="60" spans="1:8" hidden="1" x14ac:dyDescent="0.25">
      <c r="A60" s="7"/>
      <c r="B60" t="s">
        <v>77</v>
      </c>
      <c r="C60" s="67">
        <v>43563</v>
      </c>
      <c r="D60" t="s">
        <v>100</v>
      </c>
      <c r="E60" t="s">
        <v>62</v>
      </c>
      <c r="F60" t="s">
        <v>311</v>
      </c>
      <c r="G60" s="41">
        <v>2200</v>
      </c>
      <c r="H60" s="7"/>
    </row>
    <row r="61" spans="1:8" hidden="1" x14ac:dyDescent="0.25">
      <c r="A61" s="7"/>
      <c r="B61" t="s">
        <v>77</v>
      </c>
      <c r="C61" s="67">
        <v>43563</v>
      </c>
      <c r="D61" t="s">
        <v>97</v>
      </c>
      <c r="E61" t="s">
        <v>334</v>
      </c>
      <c r="F61" t="s">
        <v>335</v>
      </c>
      <c r="G61" s="41">
        <v>311</v>
      </c>
      <c r="H61" s="7"/>
    </row>
    <row r="62" spans="1:8" hidden="1" x14ac:dyDescent="0.25">
      <c r="A62" s="7"/>
      <c r="B62" t="s">
        <v>77</v>
      </c>
      <c r="C62" s="67">
        <v>43563</v>
      </c>
      <c r="D62" t="s">
        <v>100</v>
      </c>
      <c r="E62" t="s">
        <v>121</v>
      </c>
      <c r="F62" t="s">
        <v>166</v>
      </c>
      <c r="G62" s="41">
        <v>100</v>
      </c>
      <c r="H62" s="7"/>
    </row>
    <row r="63" spans="1:8" hidden="1" x14ac:dyDescent="0.25">
      <c r="A63" s="7"/>
      <c r="B63" t="s">
        <v>77</v>
      </c>
      <c r="C63" s="67">
        <v>43565</v>
      </c>
      <c r="D63" t="s">
        <v>100</v>
      </c>
      <c r="E63" t="s">
        <v>110</v>
      </c>
      <c r="F63" t="s">
        <v>294</v>
      </c>
      <c r="G63" s="41">
        <v>39.9</v>
      </c>
      <c r="H63" s="7"/>
    </row>
    <row r="64" spans="1:8" hidden="1" x14ac:dyDescent="0.25">
      <c r="A64" s="7"/>
      <c r="B64" t="s">
        <v>77</v>
      </c>
      <c r="C64" s="67">
        <v>43565</v>
      </c>
      <c r="D64" t="s">
        <v>97</v>
      </c>
      <c r="E64" t="s">
        <v>143</v>
      </c>
      <c r="F64" t="s">
        <v>295</v>
      </c>
      <c r="G64" s="41">
        <v>154.80000000000001</v>
      </c>
      <c r="H64" s="7"/>
    </row>
    <row r="65" spans="1:8" hidden="1" x14ac:dyDescent="0.25">
      <c r="A65" s="7"/>
      <c r="B65" t="s">
        <v>77</v>
      </c>
      <c r="C65" s="67">
        <v>43565</v>
      </c>
      <c r="D65" t="s">
        <v>100</v>
      </c>
      <c r="E65" t="s">
        <v>62</v>
      </c>
      <c r="F65" t="s">
        <v>337</v>
      </c>
      <c r="G65" s="41">
        <v>50</v>
      </c>
      <c r="H65" s="7"/>
    </row>
    <row r="66" spans="1:8" hidden="1" x14ac:dyDescent="0.25">
      <c r="A66" s="7"/>
      <c r="B66" t="s">
        <v>77</v>
      </c>
      <c r="C66" s="67">
        <v>43565</v>
      </c>
      <c r="D66" t="s">
        <v>100</v>
      </c>
      <c r="E66" t="s">
        <v>110</v>
      </c>
      <c r="F66" t="s">
        <v>338</v>
      </c>
      <c r="G66" s="41">
        <v>60</v>
      </c>
      <c r="H66" s="7"/>
    </row>
    <row r="67" spans="1:8" hidden="1" x14ac:dyDescent="0.25">
      <c r="A67" s="7"/>
      <c r="B67" t="s">
        <v>77</v>
      </c>
      <c r="C67" s="67">
        <v>43565</v>
      </c>
      <c r="D67" t="s">
        <v>100</v>
      </c>
      <c r="E67" t="s">
        <v>99</v>
      </c>
      <c r="F67" t="s">
        <v>314</v>
      </c>
      <c r="G67" s="41">
        <v>68.55</v>
      </c>
      <c r="H67" s="7"/>
    </row>
    <row r="68" spans="1:8" hidden="1" x14ac:dyDescent="0.25">
      <c r="A68" s="7"/>
      <c r="B68" t="s">
        <v>77</v>
      </c>
      <c r="C68" s="67">
        <v>43565</v>
      </c>
      <c r="D68" t="s">
        <v>97</v>
      </c>
      <c r="E68" t="s">
        <v>99</v>
      </c>
      <c r="F68" t="s">
        <v>314</v>
      </c>
      <c r="G68" s="41">
        <v>76.45</v>
      </c>
      <c r="H68" s="7"/>
    </row>
    <row r="69" spans="1:8" hidden="1" x14ac:dyDescent="0.25">
      <c r="A69" s="7"/>
      <c r="B69" t="s">
        <v>77</v>
      </c>
      <c r="C69" s="67">
        <v>43565</v>
      </c>
      <c r="D69" t="s">
        <v>100</v>
      </c>
      <c r="E69" t="s">
        <v>143</v>
      </c>
      <c r="F69" t="s">
        <v>326</v>
      </c>
      <c r="G69" s="41">
        <v>106.4</v>
      </c>
      <c r="H69" s="7"/>
    </row>
    <row r="70" spans="1:8" hidden="1" x14ac:dyDescent="0.25">
      <c r="A70" s="7"/>
      <c r="B70" t="s">
        <v>77</v>
      </c>
      <c r="C70" s="67">
        <v>43565</v>
      </c>
      <c r="D70" t="s">
        <v>97</v>
      </c>
      <c r="E70" t="s">
        <v>143</v>
      </c>
      <c r="F70" t="s">
        <v>342</v>
      </c>
      <c r="G70" s="41">
        <v>12</v>
      </c>
      <c r="H70" s="7"/>
    </row>
    <row r="71" spans="1:8" hidden="1" x14ac:dyDescent="0.25">
      <c r="A71" s="7"/>
      <c r="B71" t="s">
        <v>77</v>
      </c>
      <c r="C71" s="67">
        <v>43565</v>
      </c>
      <c r="D71" t="s">
        <v>97</v>
      </c>
      <c r="E71" t="s">
        <v>143</v>
      </c>
      <c r="F71" t="s">
        <v>343</v>
      </c>
      <c r="G71" s="41">
        <v>585</v>
      </c>
      <c r="H71" s="7"/>
    </row>
    <row r="72" spans="1:8" hidden="1" x14ac:dyDescent="0.25">
      <c r="A72" s="7"/>
      <c r="B72" t="s">
        <v>77</v>
      </c>
      <c r="C72" s="67">
        <v>43569</v>
      </c>
      <c r="D72" t="s">
        <v>97</v>
      </c>
      <c r="E72" t="s">
        <v>148</v>
      </c>
      <c r="F72" t="s">
        <v>224</v>
      </c>
      <c r="G72" s="41">
        <v>632.04</v>
      </c>
      <c r="H72" s="7"/>
    </row>
    <row r="73" spans="1:8" hidden="1" x14ac:dyDescent="0.25">
      <c r="A73" s="7"/>
      <c r="B73" t="s">
        <v>77</v>
      </c>
      <c r="C73" s="67">
        <v>43570</v>
      </c>
      <c r="D73" t="s">
        <v>100</v>
      </c>
      <c r="E73" t="s">
        <v>104</v>
      </c>
      <c r="F73" t="s">
        <v>299</v>
      </c>
      <c r="G73" s="41">
        <v>650</v>
      </c>
      <c r="H73" s="7"/>
    </row>
    <row r="74" spans="1:8" hidden="1" x14ac:dyDescent="0.25">
      <c r="A74" s="7"/>
      <c r="B74" t="s">
        <v>77</v>
      </c>
      <c r="C74" s="67">
        <v>43572</v>
      </c>
      <c r="D74" t="s">
        <v>100</v>
      </c>
      <c r="E74" t="s">
        <v>121</v>
      </c>
      <c r="F74" t="s">
        <v>303</v>
      </c>
      <c r="G74" s="41">
        <v>150</v>
      </c>
      <c r="H74" s="7"/>
    </row>
    <row r="75" spans="1:8" hidden="1" x14ac:dyDescent="0.25">
      <c r="A75" s="7"/>
      <c r="B75" t="s">
        <v>77</v>
      </c>
      <c r="C75" s="67">
        <v>43572</v>
      </c>
      <c r="D75" t="s">
        <v>97</v>
      </c>
      <c r="E75" t="s">
        <v>143</v>
      </c>
      <c r="F75" t="s">
        <v>349</v>
      </c>
      <c r="G75" s="41">
        <v>250</v>
      </c>
      <c r="H75" s="7"/>
    </row>
    <row r="76" spans="1:8" hidden="1" x14ac:dyDescent="0.25">
      <c r="A76" s="7"/>
      <c r="B76" t="s">
        <v>77</v>
      </c>
      <c r="C76" s="67">
        <v>43572</v>
      </c>
      <c r="D76" t="s">
        <v>97</v>
      </c>
      <c r="E76" t="s">
        <v>130</v>
      </c>
      <c r="F76" t="s">
        <v>285</v>
      </c>
      <c r="G76" s="41">
        <v>266</v>
      </c>
      <c r="H76" s="7"/>
    </row>
    <row r="77" spans="1:8" hidden="1" x14ac:dyDescent="0.25">
      <c r="A77" s="7"/>
      <c r="B77" t="s">
        <v>77</v>
      </c>
      <c r="C77" s="67">
        <v>43577</v>
      </c>
      <c r="F77" t="s">
        <v>351</v>
      </c>
      <c r="G77" s="41">
        <v>600.48</v>
      </c>
      <c r="H77" s="7"/>
    </row>
    <row r="78" spans="1:8" hidden="1" x14ac:dyDescent="0.25">
      <c r="A78" s="7"/>
      <c r="B78" t="s">
        <v>77</v>
      </c>
      <c r="C78" s="67">
        <v>43577</v>
      </c>
      <c r="D78" t="s">
        <v>100</v>
      </c>
      <c r="E78" t="s">
        <v>110</v>
      </c>
      <c r="F78" t="s">
        <v>301</v>
      </c>
      <c r="G78" s="41">
        <v>100.4</v>
      </c>
      <c r="H78" s="7"/>
    </row>
    <row r="79" spans="1:8" hidden="1" x14ac:dyDescent="0.25">
      <c r="A79" s="7"/>
      <c r="B79" t="s">
        <v>77</v>
      </c>
      <c r="C79" s="67">
        <v>43577</v>
      </c>
      <c r="D79" t="s">
        <v>97</v>
      </c>
      <c r="E79" t="s">
        <v>62</v>
      </c>
      <c r="F79" t="s">
        <v>353</v>
      </c>
      <c r="G79" s="41">
        <v>2350</v>
      </c>
      <c r="H79" s="7"/>
    </row>
    <row r="80" spans="1:8" hidden="1" x14ac:dyDescent="0.25">
      <c r="A80" s="7"/>
      <c r="B80" t="s">
        <v>77</v>
      </c>
      <c r="C80" s="67">
        <v>43578</v>
      </c>
      <c r="D80" t="s">
        <v>100</v>
      </c>
      <c r="E80" t="s">
        <v>129</v>
      </c>
      <c r="F80" t="s">
        <v>313</v>
      </c>
      <c r="G80" s="41">
        <v>40.5</v>
      </c>
      <c r="H80" s="7"/>
    </row>
    <row r="81" spans="1:8" hidden="1" x14ac:dyDescent="0.25">
      <c r="A81" s="7"/>
      <c r="B81" t="s">
        <v>77</v>
      </c>
      <c r="C81" s="67">
        <v>43578</v>
      </c>
      <c r="D81" t="s">
        <v>100</v>
      </c>
      <c r="E81" t="s">
        <v>110</v>
      </c>
      <c r="F81" t="s">
        <v>302</v>
      </c>
      <c r="G81" s="41">
        <v>27.55</v>
      </c>
      <c r="H81" s="7"/>
    </row>
    <row r="82" spans="1:8" hidden="1" x14ac:dyDescent="0.25">
      <c r="A82" s="7"/>
      <c r="B82" t="s">
        <v>77</v>
      </c>
      <c r="C82" s="67">
        <v>43577</v>
      </c>
      <c r="D82" t="s">
        <v>97</v>
      </c>
      <c r="E82" t="s">
        <v>139</v>
      </c>
      <c r="F82" t="s">
        <v>358</v>
      </c>
      <c r="G82" s="41">
        <v>80</v>
      </c>
      <c r="H82" s="7"/>
    </row>
    <row r="83" spans="1:8" hidden="1" x14ac:dyDescent="0.25">
      <c r="A83" s="7"/>
      <c r="B83" t="s">
        <v>77</v>
      </c>
      <c r="C83" s="67">
        <v>43580</v>
      </c>
      <c r="D83" t="s">
        <v>100</v>
      </c>
      <c r="E83" t="s">
        <v>143</v>
      </c>
      <c r="F83" t="s">
        <v>362</v>
      </c>
      <c r="G83" s="41">
        <v>472.11</v>
      </c>
      <c r="H83" s="7"/>
    </row>
    <row r="84" spans="1:8" hidden="1" x14ac:dyDescent="0.25">
      <c r="A84" s="7"/>
      <c r="B84" t="s">
        <v>77</v>
      </c>
      <c r="C84" s="67">
        <v>43581</v>
      </c>
      <c r="D84" t="s">
        <v>97</v>
      </c>
      <c r="E84" t="s">
        <v>106</v>
      </c>
      <c r="F84" t="s">
        <v>365</v>
      </c>
      <c r="G84" s="41">
        <v>210</v>
      </c>
      <c r="H84" s="7"/>
    </row>
    <row r="85" spans="1:8" hidden="1" x14ac:dyDescent="0.25">
      <c r="A85" s="7"/>
      <c r="B85" t="s">
        <v>77</v>
      </c>
      <c r="C85" s="67">
        <v>43582</v>
      </c>
      <c r="D85" t="s">
        <v>100</v>
      </c>
      <c r="E85" t="s">
        <v>121</v>
      </c>
      <c r="F85" t="s">
        <v>166</v>
      </c>
      <c r="G85" s="41">
        <v>120</v>
      </c>
      <c r="H85" s="7"/>
    </row>
    <row r="86" spans="1:8" hidden="1" x14ac:dyDescent="0.25">
      <c r="A86" s="7"/>
      <c r="B86" t="s">
        <v>77</v>
      </c>
      <c r="C86" s="67">
        <v>43585</v>
      </c>
      <c r="D86" t="s">
        <v>97</v>
      </c>
      <c r="E86" t="s">
        <v>138</v>
      </c>
      <c r="F86" t="s">
        <v>224</v>
      </c>
      <c r="G86" s="41">
        <v>117</v>
      </c>
      <c r="H86" s="7"/>
    </row>
    <row r="87" spans="1:8" hidden="1" x14ac:dyDescent="0.25">
      <c r="A87" s="7"/>
      <c r="B87" t="s">
        <v>77</v>
      </c>
      <c r="C87" s="67">
        <v>43588</v>
      </c>
      <c r="D87" t="s">
        <v>97</v>
      </c>
      <c r="E87" t="s">
        <v>143</v>
      </c>
      <c r="F87" t="s">
        <v>371</v>
      </c>
      <c r="G87" s="41">
        <v>109</v>
      </c>
      <c r="H87" s="7"/>
    </row>
    <row r="88" spans="1:8" hidden="1" x14ac:dyDescent="0.25">
      <c r="A88" s="7"/>
      <c r="B88" t="s">
        <v>77</v>
      </c>
      <c r="C88" s="67">
        <v>43588</v>
      </c>
      <c r="D88" t="s">
        <v>100</v>
      </c>
      <c r="E88" t="s">
        <v>121</v>
      </c>
      <c r="F88" t="s">
        <v>303</v>
      </c>
      <c r="G88" s="41">
        <v>150</v>
      </c>
      <c r="H88" s="7"/>
    </row>
    <row r="89" spans="1:8" hidden="1" x14ac:dyDescent="0.25">
      <c r="A89" s="7"/>
      <c r="B89" t="s">
        <v>77</v>
      </c>
      <c r="C89" s="67">
        <v>43588</v>
      </c>
      <c r="D89" t="s">
        <v>100</v>
      </c>
      <c r="E89" t="s">
        <v>146</v>
      </c>
      <c r="F89" t="s">
        <v>317</v>
      </c>
      <c r="G89" s="41">
        <v>205</v>
      </c>
      <c r="H89" s="7"/>
    </row>
    <row r="90" spans="1:8" hidden="1" x14ac:dyDescent="0.25">
      <c r="A90" s="7"/>
      <c r="B90" t="s">
        <v>77</v>
      </c>
      <c r="C90" s="67">
        <v>43591</v>
      </c>
      <c r="D90" t="s">
        <v>97</v>
      </c>
      <c r="E90" t="s">
        <v>148</v>
      </c>
      <c r="F90" t="s">
        <v>224</v>
      </c>
      <c r="G90" s="41">
        <v>595</v>
      </c>
      <c r="H90" s="7"/>
    </row>
    <row r="91" spans="1:8" hidden="1" x14ac:dyDescent="0.25">
      <c r="A91" s="7"/>
      <c r="B91" t="s">
        <v>77</v>
      </c>
      <c r="C91" s="67">
        <v>43591</v>
      </c>
      <c r="D91" t="s">
        <v>100</v>
      </c>
      <c r="E91" t="s">
        <v>143</v>
      </c>
      <c r="F91" t="s">
        <v>337</v>
      </c>
      <c r="G91" s="41">
        <v>50</v>
      </c>
      <c r="H91" s="7"/>
    </row>
    <row r="92" spans="1:8" hidden="1" x14ac:dyDescent="0.25">
      <c r="A92" s="7"/>
      <c r="B92" t="s">
        <v>77</v>
      </c>
      <c r="C92" s="67">
        <v>43592</v>
      </c>
      <c r="D92" t="s">
        <v>100</v>
      </c>
      <c r="E92" t="s">
        <v>143</v>
      </c>
      <c r="F92" t="s">
        <v>326</v>
      </c>
      <c r="G92" s="41">
        <v>71.5</v>
      </c>
      <c r="H92" s="7"/>
    </row>
    <row r="93" spans="1:8" hidden="1" x14ac:dyDescent="0.25">
      <c r="A93" s="7"/>
      <c r="B93" t="s">
        <v>77</v>
      </c>
      <c r="C93" s="67">
        <v>43592</v>
      </c>
      <c r="D93" t="s">
        <v>100</v>
      </c>
      <c r="E93" t="s">
        <v>102</v>
      </c>
      <c r="F93" t="s">
        <v>224</v>
      </c>
      <c r="G93" s="41">
        <v>248</v>
      </c>
      <c r="H93" s="7"/>
    </row>
    <row r="94" spans="1:8" hidden="1" x14ac:dyDescent="0.25">
      <c r="A94" s="7"/>
      <c r="B94" t="s">
        <v>77</v>
      </c>
      <c r="C94" s="67">
        <v>43593</v>
      </c>
      <c r="D94" t="s">
        <v>97</v>
      </c>
      <c r="E94" t="s">
        <v>138</v>
      </c>
      <c r="F94" t="s">
        <v>224</v>
      </c>
      <c r="G94" s="41">
        <v>50</v>
      </c>
      <c r="H94" s="7"/>
    </row>
    <row r="95" spans="1:8" hidden="1" x14ac:dyDescent="0.25">
      <c r="A95" s="7"/>
      <c r="B95" t="s">
        <v>77</v>
      </c>
      <c r="C95" s="67">
        <v>43593</v>
      </c>
      <c r="D95" t="s">
        <v>100</v>
      </c>
      <c r="E95" t="s">
        <v>130</v>
      </c>
      <c r="F95" t="s">
        <v>376</v>
      </c>
      <c r="G95" s="41">
        <v>18</v>
      </c>
      <c r="H95" s="7"/>
    </row>
    <row r="96" spans="1:8" hidden="1" x14ac:dyDescent="0.25">
      <c r="A96" s="7"/>
      <c r="B96" t="s">
        <v>77</v>
      </c>
      <c r="C96" s="67">
        <v>43593</v>
      </c>
      <c r="D96" t="s">
        <v>97</v>
      </c>
      <c r="E96" t="s">
        <v>137</v>
      </c>
      <c r="F96" t="s">
        <v>224</v>
      </c>
      <c r="G96" s="41">
        <v>750</v>
      </c>
      <c r="H96" s="7"/>
    </row>
    <row r="97" spans="1:8" hidden="1" x14ac:dyDescent="0.25">
      <c r="A97" s="7"/>
      <c r="B97" t="s">
        <v>77</v>
      </c>
      <c r="C97" s="67">
        <v>43593</v>
      </c>
      <c r="D97" t="s">
        <v>100</v>
      </c>
      <c r="E97" t="s">
        <v>99</v>
      </c>
      <c r="F97" t="s">
        <v>314</v>
      </c>
      <c r="G97" s="41">
        <v>65.132000000000005</v>
      </c>
      <c r="H97" s="7"/>
    </row>
    <row r="98" spans="1:8" hidden="1" x14ac:dyDescent="0.25">
      <c r="A98" s="7"/>
      <c r="B98" t="s">
        <v>77</v>
      </c>
      <c r="C98" s="67">
        <v>43593</v>
      </c>
      <c r="D98" t="s">
        <v>97</v>
      </c>
      <c r="E98" t="s">
        <v>145</v>
      </c>
      <c r="F98" t="s">
        <v>377</v>
      </c>
      <c r="G98" s="41">
        <v>19.87</v>
      </c>
      <c r="H98" s="7"/>
    </row>
    <row r="99" spans="1:8" hidden="1" x14ac:dyDescent="0.25">
      <c r="A99" s="7"/>
      <c r="B99" t="s">
        <v>77</v>
      </c>
      <c r="C99" s="67">
        <v>43594</v>
      </c>
      <c r="D99" t="s">
        <v>97</v>
      </c>
      <c r="E99" t="s">
        <v>138</v>
      </c>
      <c r="F99" t="s">
        <v>224</v>
      </c>
      <c r="G99" s="41">
        <v>89</v>
      </c>
      <c r="H99" s="7"/>
    </row>
    <row r="100" spans="1:8" hidden="1" x14ac:dyDescent="0.25">
      <c r="A100" s="7"/>
      <c r="B100" t="s">
        <v>77</v>
      </c>
      <c r="C100" s="67">
        <v>43594</v>
      </c>
      <c r="D100" t="s">
        <v>97</v>
      </c>
      <c r="E100" t="s">
        <v>143</v>
      </c>
      <c r="F100" t="s">
        <v>295</v>
      </c>
      <c r="G100" s="41">
        <v>154.80000000000001</v>
      </c>
      <c r="H100" s="7"/>
    </row>
    <row r="101" spans="1:8" hidden="1" x14ac:dyDescent="0.25">
      <c r="A101" s="7"/>
      <c r="B101" t="s">
        <v>77</v>
      </c>
      <c r="C101" s="67">
        <v>43595</v>
      </c>
      <c r="D101" t="s">
        <v>100</v>
      </c>
      <c r="E101" t="s">
        <v>110</v>
      </c>
      <c r="F101" t="s">
        <v>294</v>
      </c>
      <c r="G101" s="41">
        <v>39.9</v>
      </c>
      <c r="H101" s="7"/>
    </row>
    <row r="102" spans="1:8" hidden="1" x14ac:dyDescent="0.25">
      <c r="A102" s="7"/>
      <c r="B102" t="s">
        <v>77</v>
      </c>
      <c r="C102" s="67">
        <v>43595</v>
      </c>
      <c r="D102" t="s">
        <v>100</v>
      </c>
      <c r="E102" t="s">
        <v>121</v>
      </c>
      <c r="F102" t="s">
        <v>166</v>
      </c>
      <c r="G102" s="41">
        <v>50</v>
      </c>
      <c r="H102" s="7"/>
    </row>
    <row r="103" spans="1:8" hidden="1" x14ac:dyDescent="0.25">
      <c r="A103" s="7"/>
      <c r="B103" t="s">
        <v>77</v>
      </c>
      <c r="C103" s="67">
        <v>43595</v>
      </c>
      <c r="D103" t="s">
        <v>97</v>
      </c>
      <c r="E103" t="s">
        <v>106</v>
      </c>
      <c r="F103" t="s">
        <v>365</v>
      </c>
      <c r="G103" s="41">
        <v>50</v>
      </c>
      <c r="H103" s="7"/>
    </row>
    <row r="104" spans="1:8" hidden="1" x14ac:dyDescent="0.25">
      <c r="A104" s="7"/>
      <c r="B104" t="s">
        <v>77</v>
      </c>
      <c r="C104" s="67">
        <v>43599</v>
      </c>
      <c r="D104" t="s">
        <v>97</v>
      </c>
      <c r="E104" t="s">
        <v>62</v>
      </c>
      <c r="F104" t="s">
        <v>325</v>
      </c>
      <c r="G104" s="41">
        <v>160</v>
      </c>
      <c r="H104" s="7"/>
    </row>
    <row r="105" spans="1:8" hidden="1" x14ac:dyDescent="0.25">
      <c r="A105" s="7"/>
      <c r="B105" t="s">
        <v>77</v>
      </c>
      <c r="C105" s="67">
        <v>43599</v>
      </c>
      <c r="D105" t="s">
        <v>97</v>
      </c>
      <c r="E105" t="s">
        <v>138</v>
      </c>
      <c r="F105" t="s">
        <v>224</v>
      </c>
      <c r="G105" s="41">
        <v>156</v>
      </c>
      <c r="H105" s="7"/>
    </row>
    <row r="106" spans="1:8" hidden="1" x14ac:dyDescent="0.25">
      <c r="A106" s="7"/>
      <c r="B106" t="s">
        <v>77</v>
      </c>
      <c r="C106" s="67">
        <v>43600</v>
      </c>
      <c r="D106" t="s">
        <v>100</v>
      </c>
      <c r="E106" t="s">
        <v>104</v>
      </c>
      <c r="F106" t="s">
        <v>299</v>
      </c>
      <c r="G106" s="41">
        <v>650</v>
      </c>
      <c r="H106" s="7"/>
    </row>
    <row r="107" spans="1:8" hidden="1" x14ac:dyDescent="0.25">
      <c r="A107" s="7"/>
      <c r="B107" t="s">
        <v>77</v>
      </c>
      <c r="C107" s="67">
        <v>43601</v>
      </c>
      <c r="D107" t="s">
        <v>97</v>
      </c>
      <c r="E107" t="s">
        <v>130</v>
      </c>
      <c r="F107" t="s">
        <v>285</v>
      </c>
      <c r="G107" s="41">
        <v>250</v>
      </c>
      <c r="H107" s="7"/>
    </row>
    <row r="108" spans="1:8" hidden="1" x14ac:dyDescent="0.25">
      <c r="A108" s="7"/>
      <c r="B108" t="s">
        <v>77</v>
      </c>
      <c r="C108" s="67">
        <v>43602</v>
      </c>
      <c r="D108" t="s">
        <v>97</v>
      </c>
      <c r="E108" t="s">
        <v>62</v>
      </c>
      <c r="F108" t="s">
        <v>325</v>
      </c>
      <c r="G108" s="41">
        <v>1112</v>
      </c>
      <c r="H108" s="7"/>
    </row>
    <row r="109" spans="1:8" hidden="1" x14ac:dyDescent="0.25">
      <c r="A109" s="7"/>
      <c r="B109" t="s">
        <v>77</v>
      </c>
      <c r="C109" s="67">
        <v>43603</v>
      </c>
      <c r="D109" t="s">
        <v>97</v>
      </c>
      <c r="E109" t="s">
        <v>120</v>
      </c>
      <c r="F109" t="s">
        <v>224</v>
      </c>
      <c r="G109" s="41">
        <v>137</v>
      </c>
      <c r="H109" s="7"/>
    </row>
    <row r="110" spans="1:8" hidden="1" x14ac:dyDescent="0.25">
      <c r="A110" s="7"/>
      <c r="B110" t="s">
        <v>77</v>
      </c>
      <c r="C110" s="67">
        <v>43605</v>
      </c>
      <c r="D110" t="s">
        <v>100</v>
      </c>
      <c r="E110" t="s">
        <v>110</v>
      </c>
      <c r="F110" t="s">
        <v>302</v>
      </c>
      <c r="G110" s="41">
        <v>19.62</v>
      </c>
      <c r="H110" s="7"/>
    </row>
    <row r="111" spans="1:8" hidden="1" x14ac:dyDescent="0.25">
      <c r="A111" s="7"/>
      <c r="B111" t="s">
        <v>77</v>
      </c>
      <c r="C111" s="67">
        <v>43605</v>
      </c>
      <c r="D111" t="s">
        <v>100</v>
      </c>
      <c r="E111" t="s">
        <v>110</v>
      </c>
      <c r="F111" t="s">
        <v>301</v>
      </c>
      <c r="G111" s="41">
        <v>102.2</v>
      </c>
      <c r="H111" s="7"/>
    </row>
    <row r="112" spans="1:8" hidden="1" x14ac:dyDescent="0.25">
      <c r="A112" s="7"/>
      <c r="B112" t="s">
        <v>77</v>
      </c>
      <c r="C112" s="67">
        <v>43605</v>
      </c>
      <c r="D112" t="s">
        <v>100</v>
      </c>
      <c r="E112" t="s">
        <v>129</v>
      </c>
      <c r="F112" t="s">
        <v>313</v>
      </c>
      <c r="G112" s="41">
        <v>41.14</v>
      </c>
      <c r="H112" s="7"/>
    </row>
    <row r="113" spans="1:10" hidden="1" x14ac:dyDescent="0.25">
      <c r="A113" s="7"/>
      <c r="B113" t="s">
        <v>77</v>
      </c>
      <c r="C113" s="67">
        <v>43606</v>
      </c>
      <c r="D113" t="s">
        <v>100</v>
      </c>
      <c r="E113" t="s">
        <v>143</v>
      </c>
      <c r="F113" t="s">
        <v>326</v>
      </c>
      <c r="G113" s="41">
        <v>135.1</v>
      </c>
      <c r="H113" s="7"/>
    </row>
    <row r="114" spans="1:10" hidden="1" x14ac:dyDescent="0.25">
      <c r="A114" s="7"/>
      <c r="B114" t="s">
        <v>77</v>
      </c>
      <c r="C114" s="67">
        <v>43606</v>
      </c>
      <c r="D114" t="s">
        <v>100</v>
      </c>
      <c r="E114" t="s">
        <v>62</v>
      </c>
      <c r="F114" t="s">
        <v>311</v>
      </c>
      <c r="G114" s="41">
        <v>700</v>
      </c>
      <c r="H114" s="7"/>
      <c r="J114" s="70"/>
    </row>
    <row r="115" spans="1:10" hidden="1" x14ac:dyDescent="0.25">
      <c r="A115" s="7"/>
      <c r="B115" t="s">
        <v>77</v>
      </c>
      <c r="C115" s="67">
        <v>43609</v>
      </c>
      <c r="D115" t="s">
        <v>100</v>
      </c>
      <c r="E115" t="s">
        <v>146</v>
      </c>
      <c r="F115" t="s">
        <v>317</v>
      </c>
      <c r="G115" s="41">
        <v>205.36</v>
      </c>
      <c r="H115" s="7"/>
    </row>
    <row r="116" spans="1:10" hidden="1" x14ac:dyDescent="0.25">
      <c r="A116" s="7"/>
      <c r="B116" t="s">
        <v>77</v>
      </c>
      <c r="C116" s="67">
        <v>43614</v>
      </c>
      <c r="D116" t="s">
        <v>100</v>
      </c>
      <c r="E116" t="s">
        <v>106</v>
      </c>
      <c r="F116" t="s">
        <v>335</v>
      </c>
      <c r="G116" s="41">
        <v>50</v>
      </c>
      <c r="H116" s="7"/>
    </row>
    <row r="117" spans="1:10" hidden="1" x14ac:dyDescent="0.25">
      <c r="A117" s="7"/>
      <c r="B117" t="s">
        <v>77</v>
      </c>
      <c r="C117" s="67">
        <v>43614</v>
      </c>
      <c r="D117" t="s">
        <v>97</v>
      </c>
      <c r="E117" t="s">
        <v>143</v>
      </c>
      <c r="F117" t="s">
        <v>307</v>
      </c>
      <c r="G117" s="41">
        <v>197.5</v>
      </c>
      <c r="H117" s="7"/>
    </row>
    <row r="118" spans="1:10" hidden="1" x14ac:dyDescent="0.25">
      <c r="A118" s="7"/>
      <c r="B118" t="s">
        <v>77</v>
      </c>
      <c r="C118" s="67">
        <v>43616</v>
      </c>
      <c r="D118" t="s">
        <v>97</v>
      </c>
      <c r="E118" t="s">
        <v>148</v>
      </c>
      <c r="F118" t="s">
        <v>224</v>
      </c>
      <c r="G118" s="41">
        <v>527.89</v>
      </c>
      <c r="H118" s="7"/>
    </row>
    <row r="119" spans="1:10" hidden="1" x14ac:dyDescent="0.25">
      <c r="A119" s="7"/>
      <c r="B119" t="s">
        <v>77</v>
      </c>
      <c r="C119" s="67">
        <v>43621</v>
      </c>
      <c r="D119" t="s">
        <v>100</v>
      </c>
      <c r="E119" t="s">
        <v>102</v>
      </c>
      <c r="F119" t="s">
        <v>224</v>
      </c>
      <c r="G119" s="41">
        <v>60</v>
      </c>
      <c r="H119" s="7"/>
    </row>
    <row r="120" spans="1:10" hidden="1" x14ac:dyDescent="0.25">
      <c r="A120" s="7"/>
      <c r="B120" t="s">
        <v>77</v>
      </c>
      <c r="C120" s="67">
        <v>43621</v>
      </c>
      <c r="D120" t="s">
        <v>97</v>
      </c>
      <c r="E120" t="s">
        <v>143</v>
      </c>
      <c r="F120" t="s">
        <v>380</v>
      </c>
      <c r="G120" s="41">
        <v>15</v>
      </c>
      <c r="H120" s="7"/>
    </row>
    <row r="121" spans="1:10" hidden="1" x14ac:dyDescent="0.25">
      <c r="A121" s="7"/>
      <c r="B121" t="s">
        <v>77</v>
      </c>
      <c r="C121" s="67">
        <v>43621</v>
      </c>
      <c r="D121" t="s">
        <v>100</v>
      </c>
      <c r="E121" t="s">
        <v>121</v>
      </c>
      <c r="F121" t="s">
        <v>303</v>
      </c>
      <c r="G121" s="41">
        <v>100</v>
      </c>
      <c r="H121" s="7"/>
    </row>
    <row r="122" spans="1:10" hidden="1" x14ac:dyDescent="0.25">
      <c r="A122" s="7"/>
      <c r="B122" t="s">
        <v>77</v>
      </c>
      <c r="C122" s="67">
        <v>43622</v>
      </c>
      <c r="D122" t="s">
        <v>97</v>
      </c>
      <c r="E122" t="s">
        <v>138</v>
      </c>
      <c r="F122" t="s">
        <v>224</v>
      </c>
      <c r="G122" s="41">
        <v>50</v>
      </c>
      <c r="H122" s="7"/>
    </row>
    <row r="123" spans="1:10" hidden="1" x14ac:dyDescent="0.25">
      <c r="A123" s="7"/>
      <c r="B123" t="s">
        <v>77</v>
      </c>
      <c r="C123" s="67">
        <v>43622</v>
      </c>
      <c r="D123" t="s">
        <v>97</v>
      </c>
      <c r="E123" t="s">
        <v>143</v>
      </c>
      <c r="G123" s="41">
        <v>7.73</v>
      </c>
      <c r="H123" s="7"/>
    </row>
    <row r="124" spans="1:10" hidden="1" x14ac:dyDescent="0.25">
      <c r="A124" s="7"/>
      <c r="B124" t="s">
        <v>77</v>
      </c>
      <c r="C124" s="67">
        <v>43623</v>
      </c>
      <c r="D124" t="s">
        <v>97</v>
      </c>
      <c r="E124" t="s">
        <v>148</v>
      </c>
      <c r="F124" t="s">
        <v>224</v>
      </c>
      <c r="G124" s="41">
        <v>259</v>
      </c>
      <c r="H124" s="7"/>
    </row>
    <row r="125" spans="1:10" hidden="1" x14ac:dyDescent="0.25">
      <c r="A125" s="7"/>
      <c r="B125" t="s">
        <v>77</v>
      </c>
      <c r="C125" s="67">
        <v>43623</v>
      </c>
      <c r="D125" t="s">
        <v>97</v>
      </c>
      <c r="E125" t="s">
        <v>62</v>
      </c>
      <c r="F125" t="s">
        <v>311</v>
      </c>
      <c r="G125" s="41">
        <v>600</v>
      </c>
      <c r="H125" s="7"/>
    </row>
    <row r="126" spans="1:10" hidden="1" x14ac:dyDescent="0.25">
      <c r="A126" s="7"/>
      <c r="B126" t="s">
        <v>77</v>
      </c>
      <c r="C126" s="67">
        <v>43623</v>
      </c>
      <c r="D126" t="s">
        <v>100</v>
      </c>
      <c r="E126" t="s">
        <v>143</v>
      </c>
      <c r="F126" t="s">
        <v>382</v>
      </c>
      <c r="G126" s="41">
        <v>190</v>
      </c>
      <c r="H126" s="7"/>
    </row>
    <row r="127" spans="1:10" hidden="1" x14ac:dyDescent="0.25">
      <c r="A127" s="7"/>
      <c r="B127" t="s">
        <v>77</v>
      </c>
      <c r="C127" s="67">
        <v>43626</v>
      </c>
      <c r="D127" t="s">
        <v>100</v>
      </c>
      <c r="E127" t="s">
        <v>99</v>
      </c>
      <c r="F127" t="s">
        <v>314</v>
      </c>
      <c r="G127" s="41">
        <v>63.53</v>
      </c>
      <c r="H127" s="7"/>
    </row>
    <row r="128" spans="1:10" hidden="1" x14ac:dyDescent="0.25">
      <c r="A128" s="7"/>
      <c r="B128" t="s">
        <v>77</v>
      </c>
      <c r="C128" s="67">
        <v>43626</v>
      </c>
      <c r="D128" t="s">
        <v>97</v>
      </c>
      <c r="E128" t="s">
        <v>143</v>
      </c>
      <c r="F128" t="s">
        <v>295</v>
      </c>
      <c r="G128" s="41">
        <v>154.80000000000001</v>
      </c>
      <c r="H128" s="7"/>
    </row>
    <row r="129" spans="1:8" hidden="1" x14ac:dyDescent="0.25">
      <c r="A129" s="7"/>
      <c r="B129" t="s">
        <v>77</v>
      </c>
      <c r="C129" s="67">
        <v>43627</v>
      </c>
      <c r="D129" t="s">
        <v>100</v>
      </c>
      <c r="E129" t="s">
        <v>110</v>
      </c>
      <c r="F129" t="s">
        <v>294</v>
      </c>
      <c r="G129" s="41">
        <v>51.82</v>
      </c>
      <c r="H129" s="7"/>
    </row>
    <row r="130" spans="1:8" hidden="1" x14ac:dyDescent="0.25">
      <c r="A130" s="7"/>
      <c r="B130" t="s">
        <v>77</v>
      </c>
      <c r="C130" s="67">
        <v>43627</v>
      </c>
      <c r="D130" t="s">
        <v>100</v>
      </c>
      <c r="E130" t="s">
        <v>106</v>
      </c>
      <c r="F130" t="s">
        <v>335</v>
      </c>
      <c r="G130" s="41">
        <v>20</v>
      </c>
      <c r="H130" s="7"/>
    </row>
    <row r="131" spans="1:8" hidden="1" x14ac:dyDescent="0.25">
      <c r="A131" s="7"/>
      <c r="B131" t="s">
        <v>77</v>
      </c>
      <c r="C131" s="67">
        <v>43628</v>
      </c>
      <c r="D131" t="s">
        <v>97</v>
      </c>
      <c r="E131" t="s">
        <v>138</v>
      </c>
      <c r="F131" t="s">
        <v>224</v>
      </c>
      <c r="G131" s="41">
        <v>50</v>
      </c>
      <c r="H131" s="7"/>
    </row>
    <row r="132" spans="1:8" hidden="1" x14ac:dyDescent="0.25">
      <c r="A132" s="7"/>
      <c r="B132" t="s">
        <v>77</v>
      </c>
      <c r="C132" s="67">
        <v>43628</v>
      </c>
      <c r="D132" t="s">
        <v>97</v>
      </c>
      <c r="E132" t="s">
        <v>62</v>
      </c>
      <c r="F132" t="s">
        <v>325</v>
      </c>
      <c r="G132" s="41">
        <v>200</v>
      </c>
      <c r="H132" s="7"/>
    </row>
    <row r="133" spans="1:8" hidden="1" x14ac:dyDescent="0.25">
      <c r="A133" s="7"/>
      <c r="B133" t="s">
        <v>77</v>
      </c>
      <c r="C133" s="67">
        <v>43630</v>
      </c>
      <c r="D133" t="s">
        <v>100</v>
      </c>
      <c r="E133" t="s">
        <v>104</v>
      </c>
      <c r="F133" t="s">
        <v>299</v>
      </c>
      <c r="G133" s="41">
        <v>650</v>
      </c>
      <c r="H133" s="7"/>
    </row>
    <row r="134" spans="1:8" hidden="1" x14ac:dyDescent="0.25">
      <c r="A134" s="7"/>
      <c r="B134" t="s">
        <v>77</v>
      </c>
      <c r="C134" s="67">
        <v>43634</v>
      </c>
      <c r="D134" t="s">
        <v>100</v>
      </c>
      <c r="E134" t="s">
        <v>143</v>
      </c>
      <c r="F134" t="s">
        <v>384</v>
      </c>
      <c r="G134" s="41">
        <v>34</v>
      </c>
      <c r="H134" s="7"/>
    </row>
    <row r="135" spans="1:8" hidden="1" x14ac:dyDescent="0.25">
      <c r="A135" s="7"/>
      <c r="B135" t="s">
        <v>77</v>
      </c>
      <c r="C135" s="67">
        <v>43635</v>
      </c>
      <c r="D135" t="s">
        <v>97</v>
      </c>
      <c r="E135" t="s">
        <v>62</v>
      </c>
      <c r="F135" t="s">
        <v>325</v>
      </c>
      <c r="G135" s="41">
        <v>915</v>
      </c>
      <c r="H135" s="7"/>
    </row>
    <row r="136" spans="1:8" hidden="1" x14ac:dyDescent="0.25">
      <c r="A136" s="7"/>
      <c r="B136" t="s">
        <v>77</v>
      </c>
      <c r="C136" s="67">
        <v>43640</v>
      </c>
      <c r="D136" t="s">
        <v>100</v>
      </c>
      <c r="E136" t="s">
        <v>110</v>
      </c>
      <c r="F136" t="s">
        <v>301</v>
      </c>
      <c r="G136" s="41">
        <v>100.4</v>
      </c>
      <c r="H136" s="7"/>
    </row>
    <row r="137" spans="1:8" hidden="1" x14ac:dyDescent="0.25">
      <c r="A137" s="7"/>
      <c r="B137" t="s">
        <v>77</v>
      </c>
      <c r="C137" s="67">
        <v>43640</v>
      </c>
      <c r="D137" t="s">
        <v>100</v>
      </c>
      <c r="E137" t="s">
        <v>99</v>
      </c>
      <c r="F137" t="s">
        <v>314</v>
      </c>
      <c r="G137" s="41">
        <v>68.2</v>
      </c>
      <c r="H137" s="7"/>
    </row>
    <row r="138" spans="1:8" hidden="1" x14ac:dyDescent="0.25">
      <c r="A138" s="7"/>
      <c r="B138" t="s">
        <v>77</v>
      </c>
      <c r="C138" s="67">
        <v>43641</v>
      </c>
      <c r="D138" t="s">
        <v>100</v>
      </c>
      <c r="E138" t="s">
        <v>129</v>
      </c>
      <c r="F138" t="s">
        <v>313</v>
      </c>
      <c r="G138" s="41">
        <v>39.96</v>
      </c>
      <c r="H138" s="7"/>
    </row>
    <row r="139" spans="1:8" hidden="1" x14ac:dyDescent="0.25">
      <c r="A139" s="7"/>
      <c r="B139" t="s">
        <v>77</v>
      </c>
      <c r="C139" s="67">
        <v>43641</v>
      </c>
      <c r="D139" t="s">
        <v>97</v>
      </c>
      <c r="E139" t="s">
        <v>145</v>
      </c>
      <c r="F139" t="s">
        <v>224</v>
      </c>
      <c r="G139" s="41">
        <v>11</v>
      </c>
      <c r="H139" s="7"/>
    </row>
    <row r="140" spans="1:8" hidden="1" x14ac:dyDescent="0.25">
      <c r="A140" s="7"/>
      <c r="B140" t="s">
        <v>77</v>
      </c>
      <c r="C140" s="67">
        <v>43643</v>
      </c>
      <c r="D140" t="s">
        <v>100</v>
      </c>
      <c r="E140" t="s">
        <v>110</v>
      </c>
      <c r="F140" t="s">
        <v>302</v>
      </c>
      <c r="G140" s="41">
        <v>30.93</v>
      </c>
      <c r="H140" s="7"/>
    </row>
    <row r="141" spans="1:8" hidden="1" x14ac:dyDescent="0.25">
      <c r="A141" s="7"/>
      <c r="B141" t="s">
        <v>77</v>
      </c>
      <c r="C141" s="67">
        <v>43643</v>
      </c>
      <c r="D141" t="s">
        <v>97</v>
      </c>
      <c r="E141" t="s">
        <v>99</v>
      </c>
      <c r="F141" t="s">
        <v>314</v>
      </c>
      <c r="G141" s="41">
        <v>71.62</v>
      </c>
      <c r="H141" s="7"/>
    </row>
    <row r="142" spans="1:8" hidden="1" x14ac:dyDescent="0.25">
      <c r="A142" s="7"/>
      <c r="B142" t="s">
        <v>77</v>
      </c>
      <c r="C142" s="67">
        <v>43648</v>
      </c>
      <c r="D142" t="s">
        <v>97</v>
      </c>
      <c r="E142" t="s">
        <v>62</v>
      </c>
      <c r="F142" t="s">
        <v>311</v>
      </c>
      <c r="G142" s="41">
        <v>200</v>
      </c>
      <c r="H142" s="7"/>
    </row>
    <row r="143" spans="1:8" hidden="1" x14ac:dyDescent="0.25">
      <c r="A143" s="7"/>
      <c r="B143" t="s">
        <v>77</v>
      </c>
      <c r="C143" s="67">
        <v>43648</v>
      </c>
      <c r="D143" t="s">
        <v>100</v>
      </c>
      <c r="E143" t="s">
        <v>102</v>
      </c>
      <c r="F143" t="s">
        <v>224</v>
      </c>
      <c r="G143" s="41">
        <v>232</v>
      </c>
      <c r="H143" s="7"/>
    </row>
    <row r="144" spans="1:8" hidden="1" x14ac:dyDescent="0.25">
      <c r="A144" s="7"/>
      <c r="B144" t="s">
        <v>77</v>
      </c>
      <c r="C144" s="67">
        <v>43620</v>
      </c>
      <c r="D144" t="s">
        <v>100</v>
      </c>
      <c r="E144" t="s">
        <v>146</v>
      </c>
      <c r="F144" t="s">
        <v>317</v>
      </c>
      <c r="G144" s="41">
        <v>214</v>
      </c>
      <c r="H144" s="7"/>
    </row>
    <row r="145" spans="1:10" hidden="1" x14ac:dyDescent="0.25">
      <c r="A145" s="7"/>
      <c r="B145" t="s">
        <v>77</v>
      </c>
      <c r="C145" s="67">
        <v>43650</v>
      </c>
      <c r="D145" t="s">
        <v>97</v>
      </c>
      <c r="E145" t="s">
        <v>145</v>
      </c>
      <c r="F145" t="s">
        <v>358</v>
      </c>
      <c r="G145" s="41">
        <v>6</v>
      </c>
      <c r="H145" s="7"/>
    </row>
    <row r="146" spans="1:10" hidden="1" x14ac:dyDescent="0.25">
      <c r="A146" s="7"/>
      <c r="B146" t="s">
        <v>77</v>
      </c>
      <c r="C146" s="67">
        <v>43650</v>
      </c>
      <c r="D146" t="s">
        <v>97</v>
      </c>
      <c r="E146" t="s">
        <v>106</v>
      </c>
      <c r="F146" t="s">
        <v>385</v>
      </c>
      <c r="G146" s="41">
        <v>20</v>
      </c>
      <c r="H146" s="7"/>
    </row>
    <row r="147" spans="1:10" hidden="1" x14ac:dyDescent="0.25">
      <c r="A147" s="7"/>
      <c r="B147" t="s">
        <v>77</v>
      </c>
      <c r="C147" s="67">
        <v>43650</v>
      </c>
      <c r="D147" t="s">
        <v>97</v>
      </c>
      <c r="E147" t="s">
        <v>106</v>
      </c>
      <c r="F147" t="s">
        <v>335</v>
      </c>
      <c r="G147" s="41">
        <v>397</v>
      </c>
      <c r="H147" s="7"/>
    </row>
    <row r="148" spans="1:10" hidden="1" x14ac:dyDescent="0.25">
      <c r="A148" s="7"/>
      <c r="B148" t="s">
        <v>77</v>
      </c>
      <c r="C148" s="67">
        <v>43651</v>
      </c>
      <c r="D148" t="s">
        <v>97</v>
      </c>
      <c r="E148" t="s">
        <v>148</v>
      </c>
      <c r="F148" t="s">
        <v>224</v>
      </c>
      <c r="G148" s="41">
        <v>868</v>
      </c>
      <c r="H148" s="7"/>
    </row>
    <row r="149" spans="1:10" hidden="1" x14ac:dyDescent="0.25">
      <c r="A149" s="7"/>
      <c r="B149" t="s">
        <v>77</v>
      </c>
      <c r="C149" s="37">
        <v>43654</v>
      </c>
      <c r="D149" t="s">
        <v>97</v>
      </c>
      <c r="E149" t="s">
        <v>138</v>
      </c>
      <c r="F149" t="s">
        <v>224</v>
      </c>
      <c r="G149" s="41">
        <v>50</v>
      </c>
      <c r="H149" s="7"/>
    </row>
    <row r="150" spans="1:10" hidden="1" x14ac:dyDescent="0.25">
      <c r="A150" s="7"/>
      <c r="B150" t="s">
        <v>77</v>
      </c>
      <c r="C150" s="67">
        <v>43654</v>
      </c>
      <c r="D150" t="s">
        <v>97</v>
      </c>
      <c r="E150" t="s">
        <v>62</v>
      </c>
      <c r="F150" t="s">
        <v>311</v>
      </c>
      <c r="G150" s="41">
        <v>300</v>
      </c>
      <c r="H150" s="7"/>
      <c r="J150" s="70"/>
    </row>
    <row r="151" spans="1:10" hidden="1" x14ac:dyDescent="0.25">
      <c r="A151" s="7"/>
      <c r="B151" t="s">
        <v>77</v>
      </c>
      <c r="C151" s="67">
        <v>43656</v>
      </c>
      <c r="D151" t="s">
        <v>100</v>
      </c>
      <c r="E151" t="s">
        <v>110</v>
      </c>
      <c r="F151" t="s">
        <v>294</v>
      </c>
      <c r="G151" s="41">
        <v>39.9</v>
      </c>
      <c r="H151" s="7"/>
    </row>
    <row r="152" spans="1:10" hidden="1" x14ac:dyDescent="0.25">
      <c r="A152" s="7"/>
      <c r="B152" t="s">
        <v>77</v>
      </c>
      <c r="C152" s="67">
        <v>43656</v>
      </c>
      <c r="D152" t="s">
        <v>97</v>
      </c>
      <c r="E152" t="s">
        <v>143</v>
      </c>
      <c r="F152" t="s">
        <v>295</v>
      </c>
      <c r="G152" s="41">
        <v>154.80000000000001</v>
      </c>
      <c r="H152" s="7"/>
    </row>
    <row r="153" spans="1:10" hidden="1" x14ac:dyDescent="0.25">
      <c r="A153" s="7"/>
      <c r="B153" t="s">
        <v>77</v>
      </c>
      <c r="C153" s="67">
        <v>43657</v>
      </c>
      <c r="D153" t="s">
        <v>97</v>
      </c>
      <c r="E153" t="s">
        <v>62</v>
      </c>
      <c r="F153" t="s">
        <v>325</v>
      </c>
      <c r="G153" s="41">
        <v>104</v>
      </c>
      <c r="H153" s="7"/>
    </row>
    <row r="154" spans="1:10" hidden="1" x14ac:dyDescent="0.25">
      <c r="A154" s="7"/>
      <c r="B154" t="s">
        <v>77</v>
      </c>
      <c r="C154" s="67">
        <v>43658</v>
      </c>
      <c r="D154" t="s">
        <v>100</v>
      </c>
      <c r="E154" t="s">
        <v>121</v>
      </c>
      <c r="F154" t="s">
        <v>303</v>
      </c>
      <c r="G154" s="41">
        <v>100</v>
      </c>
      <c r="H154" s="7"/>
    </row>
    <row r="155" spans="1:10" hidden="1" x14ac:dyDescent="0.25">
      <c r="A155" s="7"/>
      <c r="B155" t="s">
        <v>77</v>
      </c>
      <c r="C155" s="67">
        <v>43660</v>
      </c>
      <c r="D155" t="s">
        <v>97</v>
      </c>
      <c r="E155" t="s">
        <v>143</v>
      </c>
      <c r="F155" t="s">
        <v>386</v>
      </c>
      <c r="G155" s="41">
        <v>50</v>
      </c>
      <c r="H155" s="7"/>
    </row>
    <row r="156" spans="1:10" hidden="1" x14ac:dyDescent="0.25">
      <c r="A156" s="7"/>
      <c r="B156" t="s">
        <v>77</v>
      </c>
      <c r="C156" s="67">
        <v>43662</v>
      </c>
      <c r="D156" t="s">
        <v>100</v>
      </c>
      <c r="E156" t="s">
        <v>104</v>
      </c>
      <c r="F156" t="s">
        <v>299</v>
      </c>
      <c r="G156" s="41">
        <v>650</v>
      </c>
      <c r="H156" s="7"/>
    </row>
    <row r="157" spans="1:10" hidden="1" x14ac:dyDescent="0.25">
      <c r="A157" s="7"/>
      <c r="B157" t="s">
        <v>77</v>
      </c>
      <c r="C157" s="67">
        <v>43663</v>
      </c>
      <c r="D157" t="s">
        <v>97</v>
      </c>
      <c r="E157" t="s">
        <v>334</v>
      </c>
      <c r="F157" t="s">
        <v>320</v>
      </c>
      <c r="G157" s="41">
        <v>30</v>
      </c>
      <c r="H157" s="7"/>
    </row>
    <row r="158" spans="1:10" hidden="1" x14ac:dyDescent="0.25">
      <c r="A158" s="7"/>
      <c r="B158" t="s">
        <v>77</v>
      </c>
      <c r="C158" s="67">
        <v>43665</v>
      </c>
      <c r="D158" t="s">
        <v>100</v>
      </c>
      <c r="E158" t="s">
        <v>121</v>
      </c>
      <c r="F158" t="s">
        <v>387</v>
      </c>
      <c r="G158" s="41">
        <v>50</v>
      </c>
      <c r="H158" s="7"/>
    </row>
    <row r="159" spans="1:10" hidden="1" x14ac:dyDescent="0.25">
      <c r="A159" s="7"/>
      <c r="B159" t="s">
        <v>77</v>
      </c>
      <c r="C159" s="67">
        <v>43668</v>
      </c>
      <c r="D159" t="s">
        <v>97</v>
      </c>
      <c r="E159" t="s">
        <v>62</v>
      </c>
      <c r="F159" t="s">
        <v>325</v>
      </c>
      <c r="G159" s="41">
        <v>1112</v>
      </c>
      <c r="H159" s="7"/>
    </row>
    <row r="160" spans="1:10" hidden="1" x14ac:dyDescent="0.25">
      <c r="A160" s="7"/>
      <c r="B160" t="s">
        <v>77</v>
      </c>
      <c r="C160" s="67">
        <v>43668</v>
      </c>
      <c r="D160" t="s">
        <v>100</v>
      </c>
      <c r="E160" t="s">
        <v>110</v>
      </c>
      <c r="F160" t="s">
        <v>301</v>
      </c>
      <c r="G160" s="41">
        <v>102.13</v>
      </c>
      <c r="H160" s="7"/>
    </row>
    <row r="161" spans="1:8" hidden="1" x14ac:dyDescent="0.25">
      <c r="A161" s="7"/>
      <c r="B161" t="s">
        <v>77</v>
      </c>
      <c r="C161" s="67">
        <v>43668</v>
      </c>
      <c r="D161" t="s">
        <v>97</v>
      </c>
      <c r="E161" t="s">
        <v>130</v>
      </c>
      <c r="F161" t="s">
        <v>389</v>
      </c>
      <c r="G161" s="41">
        <v>18</v>
      </c>
      <c r="H161" s="7"/>
    </row>
    <row r="162" spans="1:8" hidden="1" x14ac:dyDescent="0.25">
      <c r="A162" s="7"/>
      <c r="B162" t="s">
        <v>77</v>
      </c>
      <c r="C162" s="67">
        <v>43669</v>
      </c>
      <c r="D162" t="s">
        <v>97</v>
      </c>
      <c r="E162" t="s">
        <v>143</v>
      </c>
      <c r="F162" t="s">
        <v>342</v>
      </c>
      <c r="G162" s="41">
        <v>12</v>
      </c>
      <c r="H162" s="7"/>
    </row>
    <row r="163" spans="1:8" hidden="1" x14ac:dyDescent="0.25">
      <c r="A163" s="7"/>
      <c r="B163" t="s">
        <v>77</v>
      </c>
      <c r="C163" s="67">
        <v>43669</v>
      </c>
      <c r="D163" t="s">
        <v>100</v>
      </c>
      <c r="E163" t="s">
        <v>110</v>
      </c>
      <c r="F163" t="s">
        <v>302</v>
      </c>
      <c r="G163" s="41">
        <v>23.47</v>
      </c>
      <c r="H163" s="7"/>
    </row>
    <row r="164" spans="1:8" hidden="1" x14ac:dyDescent="0.25">
      <c r="A164" s="7"/>
      <c r="B164" t="s">
        <v>77</v>
      </c>
      <c r="C164" s="67">
        <v>43669</v>
      </c>
      <c r="D164" t="s">
        <v>97</v>
      </c>
      <c r="E164" t="s">
        <v>99</v>
      </c>
      <c r="F164" t="s">
        <v>390</v>
      </c>
      <c r="G164" s="41">
        <v>81.680000000000007</v>
      </c>
      <c r="H164" s="7"/>
    </row>
    <row r="165" spans="1:8" hidden="1" x14ac:dyDescent="0.25">
      <c r="A165" s="7"/>
      <c r="B165" t="s">
        <v>77</v>
      </c>
      <c r="C165" s="67">
        <v>43669</v>
      </c>
      <c r="D165" t="s">
        <v>100</v>
      </c>
      <c r="E165" t="s">
        <v>99</v>
      </c>
      <c r="F165" t="s">
        <v>314</v>
      </c>
      <c r="G165" s="41">
        <v>67.45</v>
      </c>
      <c r="H165" s="7"/>
    </row>
    <row r="166" spans="1:8" hidden="1" x14ac:dyDescent="0.25">
      <c r="A166" s="7"/>
      <c r="B166" t="s">
        <v>77</v>
      </c>
      <c r="C166" s="67">
        <v>43675</v>
      </c>
      <c r="D166" t="s">
        <v>100</v>
      </c>
      <c r="E166" t="s">
        <v>129</v>
      </c>
      <c r="F166" t="s">
        <v>313</v>
      </c>
      <c r="G166" s="41">
        <v>40.35</v>
      </c>
      <c r="H166" s="7"/>
    </row>
    <row r="167" spans="1:8" hidden="1" x14ac:dyDescent="0.25">
      <c r="A167" s="7"/>
      <c r="B167" t="s">
        <v>77</v>
      </c>
      <c r="C167" s="67">
        <v>43675</v>
      </c>
      <c r="D167" t="s">
        <v>100</v>
      </c>
      <c r="E167" t="s">
        <v>121</v>
      </c>
      <c r="F167" t="s">
        <v>166</v>
      </c>
      <c r="G167" s="41">
        <v>65</v>
      </c>
      <c r="H167" s="7"/>
    </row>
    <row r="168" spans="1:8" hidden="1" x14ac:dyDescent="0.25">
      <c r="A168" s="7"/>
      <c r="B168" t="s">
        <v>77</v>
      </c>
      <c r="C168" s="67">
        <v>43679</v>
      </c>
      <c r="D168" t="s">
        <v>97</v>
      </c>
      <c r="E168" t="s">
        <v>148</v>
      </c>
      <c r="F168" t="s">
        <v>224</v>
      </c>
      <c r="G168" s="41">
        <v>384</v>
      </c>
      <c r="H168" s="7"/>
    </row>
    <row r="169" spans="1:8" hidden="1" x14ac:dyDescent="0.25">
      <c r="A169" s="7"/>
      <c r="B169" t="s">
        <v>77</v>
      </c>
      <c r="C169" s="67">
        <v>43679</v>
      </c>
      <c r="D169" t="s">
        <v>97</v>
      </c>
      <c r="E169" t="s">
        <v>106</v>
      </c>
      <c r="F169" t="s">
        <v>391</v>
      </c>
      <c r="G169" s="41">
        <v>193</v>
      </c>
      <c r="H169" s="7"/>
    </row>
    <row r="170" spans="1:8" hidden="1" x14ac:dyDescent="0.25">
      <c r="A170" s="7"/>
      <c r="B170" t="s">
        <v>77</v>
      </c>
      <c r="C170" s="67">
        <v>43680</v>
      </c>
      <c r="D170" t="s">
        <v>97</v>
      </c>
      <c r="E170" t="s">
        <v>106</v>
      </c>
      <c r="F170" t="s">
        <v>335</v>
      </c>
      <c r="G170" s="41">
        <v>227</v>
      </c>
      <c r="H170" s="7"/>
    </row>
    <row r="171" spans="1:8" hidden="1" x14ac:dyDescent="0.25">
      <c r="A171" s="7"/>
      <c r="B171" t="s">
        <v>77</v>
      </c>
      <c r="C171" s="67">
        <v>43683</v>
      </c>
      <c r="D171" t="s">
        <v>97</v>
      </c>
      <c r="E171" t="s">
        <v>138</v>
      </c>
      <c r="F171" t="s">
        <v>224</v>
      </c>
      <c r="G171" s="41">
        <v>50</v>
      </c>
      <c r="H171" s="7"/>
    </row>
    <row r="172" spans="1:8" hidden="1" x14ac:dyDescent="0.25">
      <c r="A172" s="7"/>
      <c r="B172" t="s">
        <v>77</v>
      </c>
      <c r="C172" s="67">
        <v>43687</v>
      </c>
      <c r="D172" t="s">
        <v>97</v>
      </c>
      <c r="E172" t="s">
        <v>62</v>
      </c>
      <c r="F172" t="s">
        <v>392</v>
      </c>
      <c r="G172" s="41">
        <v>500</v>
      </c>
      <c r="H172" s="7"/>
    </row>
    <row r="173" spans="1:8" hidden="1" x14ac:dyDescent="0.25">
      <c r="A173" s="7"/>
      <c r="B173" t="s">
        <v>77</v>
      </c>
      <c r="C173" s="67">
        <v>43685</v>
      </c>
      <c r="D173" t="s">
        <v>100</v>
      </c>
      <c r="E173" t="s">
        <v>110</v>
      </c>
      <c r="F173" t="s">
        <v>294</v>
      </c>
      <c r="G173" s="41">
        <v>50</v>
      </c>
      <c r="H173" s="7"/>
    </row>
    <row r="174" spans="1:8" hidden="1" x14ac:dyDescent="0.25">
      <c r="A174" s="7"/>
      <c r="B174" t="s">
        <v>77</v>
      </c>
      <c r="C174" s="67">
        <v>43687</v>
      </c>
      <c r="D174" t="s">
        <v>97</v>
      </c>
      <c r="E174" t="s">
        <v>143</v>
      </c>
      <c r="F174" t="s">
        <v>295</v>
      </c>
      <c r="G174" s="41">
        <v>158.80000000000001</v>
      </c>
      <c r="H174" s="7"/>
    </row>
    <row r="175" spans="1:8" hidden="1" x14ac:dyDescent="0.25">
      <c r="A175" s="7"/>
      <c r="B175" t="s">
        <v>77</v>
      </c>
      <c r="C175" s="67">
        <v>43687</v>
      </c>
      <c r="D175" t="s">
        <v>97</v>
      </c>
      <c r="E175" t="s">
        <v>145</v>
      </c>
      <c r="F175" t="s">
        <v>224</v>
      </c>
      <c r="G175" s="41">
        <v>6</v>
      </c>
      <c r="H175" s="7"/>
    </row>
    <row r="176" spans="1:8" hidden="1" x14ac:dyDescent="0.25">
      <c r="A176" s="7"/>
      <c r="B176" t="s">
        <v>77</v>
      </c>
      <c r="C176" s="67">
        <v>43687</v>
      </c>
      <c r="D176" t="s">
        <v>100</v>
      </c>
      <c r="E176" t="s">
        <v>102</v>
      </c>
      <c r="F176" t="s">
        <v>224</v>
      </c>
      <c r="G176" s="41">
        <v>69.5</v>
      </c>
      <c r="H176" s="7"/>
    </row>
    <row r="177" spans="1:8" hidden="1" x14ac:dyDescent="0.25">
      <c r="A177" s="7"/>
      <c r="B177" t="s">
        <v>77</v>
      </c>
      <c r="C177" s="67">
        <v>43692</v>
      </c>
      <c r="D177" t="s">
        <v>100</v>
      </c>
      <c r="E177" t="s">
        <v>104</v>
      </c>
      <c r="F177" t="s">
        <v>299</v>
      </c>
      <c r="G177" s="41">
        <v>650</v>
      </c>
      <c r="H177" s="7"/>
    </row>
    <row r="178" spans="1:8" hidden="1" x14ac:dyDescent="0.25">
      <c r="A178" s="7"/>
      <c r="B178" t="s">
        <v>77</v>
      </c>
      <c r="C178" s="67">
        <v>43692</v>
      </c>
      <c r="D178" t="s">
        <v>97</v>
      </c>
      <c r="E178" t="s">
        <v>139</v>
      </c>
      <c r="F178" t="s">
        <v>224</v>
      </c>
      <c r="G178" s="41">
        <v>31</v>
      </c>
      <c r="H178" s="7"/>
    </row>
    <row r="179" spans="1:8" hidden="1" x14ac:dyDescent="0.25">
      <c r="A179" s="7"/>
      <c r="B179" t="s">
        <v>77</v>
      </c>
      <c r="C179" s="67">
        <v>43692</v>
      </c>
      <c r="D179" t="s">
        <v>97</v>
      </c>
      <c r="E179" t="s">
        <v>138</v>
      </c>
      <c r="F179" t="s">
        <v>224</v>
      </c>
      <c r="G179" s="41">
        <v>50</v>
      </c>
      <c r="H179" s="7"/>
    </row>
    <row r="180" spans="1:8" hidden="1" x14ac:dyDescent="0.25">
      <c r="A180" s="7"/>
      <c r="B180" t="s">
        <v>77</v>
      </c>
      <c r="C180" s="67">
        <v>43695</v>
      </c>
      <c r="D180" t="s">
        <v>100</v>
      </c>
      <c r="E180" t="s">
        <v>143</v>
      </c>
      <c r="F180" t="s">
        <v>326</v>
      </c>
      <c r="G180" s="41">
        <v>112</v>
      </c>
      <c r="H180" s="7"/>
    </row>
    <row r="181" spans="1:8" hidden="1" x14ac:dyDescent="0.25">
      <c r="A181" s="7"/>
      <c r="B181" t="s">
        <v>77</v>
      </c>
      <c r="C181" s="67">
        <v>43695</v>
      </c>
      <c r="D181" t="s">
        <v>100</v>
      </c>
      <c r="E181" t="s">
        <v>121</v>
      </c>
      <c r="F181" t="s">
        <v>337</v>
      </c>
      <c r="G181" s="41">
        <v>100</v>
      </c>
      <c r="H181" s="7"/>
    </row>
    <row r="182" spans="1:8" hidden="1" x14ac:dyDescent="0.25">
      <c r="A182" s="7"/>
      <c r="B182" t="s">
        <v>77</v>
      </c>
      <c r="C182" s="67">
        <v>43695</v>
      </c>
      <c r="D182" t="s">
        <v>100</v>
      </c>
      <c r="E182" t="s">
        <v>62</v>
      </c>
      <c r="F182" t="s">
        <v>311</v>
      </c>
      <c r="G182" s="41">
        <v>500</v>
      </c>
      <c r="H182" s="7"/>
    </row>
    <row r="183" spans="1:8" hidden="1" x14ac:dyDescent="0.25">
      <c r="A183" s="7"/>
      <c r="B183" t="s">
        <v>77</v>
      </c>
      <c r="C183" s="67">
        <v>43695</v>
      </c>
      <c r="D183" t="s">
        <v>100</v>
      </c>
      <c r="E183" t="s">
        <v>121</v>
      </c>
      <c r="F183" t="s">
        <v>303</v>
      </c>
      <c r="G183" s="41">
        <v>100</v>
      </c>
      <c r="H183" s="7"/>
    </row>
    <row r="184" spans="1:8" hidden="1" x14ac:dyDescent="0.25">
      <c r="A184" s="7"/>
      <c r="B184" t="s">
        <v>77</v>
      </c>
      <c r="C184" s="67">
        <v>43698</v>
      </c>
      <c r="D184" t="s">
        <v>100</v>
      </c>
      <c r="E184" t="s">
        <v>99</v>
      </c>
      <c r="F184" t="s">
        <v>314</v>
      </c>
      <c r="G184" s="41">
        <v>67.45</v>
      </c>
      <c r="H184" s="7"/>
    </row>
    <row r="185" spans="1:8" hidden="1" x14ac:dyDescent="0.25">
      <c r="A185" s="7"/>
      <c r="B185" t="s">
        <v>77</v>
      </c>
      <c r="C185" s="67">
        <v>43698</v>
      </c>
      <c r="D185" t="s">
        <v>100</v>
      </c>
      <c r="E185" t="s">
        <v>129</v>
      </c>
      <c r="F185" t="s">
        <v>313</v>
      </c>
      <c r="G185" s="41">
        <v>41.86</v>
      </c>
      <c r="H185" s="7"/>
    </row>
    <row r="186" spans="1:8" hidden="1" x14ac:dyDescent="0.25">
      <c r="A186" s="7"/>
      <c r="B186" t="s">
        <v>77</v>
      </c>
      <c r="C186" s="67">
        <v>43698</v>
      </c>
      <c r="D186" t="s">
        <v>100</v>
      </c>
      <c r="E186" t="s">
        <v>110</v>
      </c>
      <c r="F186" t="s">
        <v>301</v>
      </c>
      <c r="G186" s="41">
        <v>100.4</v>
      </c>
      <c r="H186" s="7"/>
    </row>
    <row r="187" spans="1:8" hidden="1" x14ac:dyDescent="0.25">
      <c r="A187" s="7"/>
      <c r="B187" t="s">
        <v>77</v>
      </c>
      <c r="C187" s="67">
        <v>43698</v>
      </c>
      <c r="D187" t="s">
        <v>100</v>
      </c>
      <c r="E187" t="s">
        <v>110</v>
      </c>
      <c r="F187" t="s">
        <v>302</v>
      </c>
      <c r="G187" s="41">
        <v>35.4</v>
      </c>
      <c r="H187" s="7"/>
    </row>
    <row r="188" spans="1:8" hidden="1" x14ac:dyDescent="0.25">
      <c r="A188" s="7"/>
      <c r="B188" t="s">
        <v>77</v>
      </c>
      <c r="C188" s="67">
        <v>43698</v>
      </c>
      <c r="D188" t="s">
        <v>100</v>
      </c>
      <c r="E188" t="s">
        <v>62</v>
      </c>
      <c r="F188" t="s">
        <v>311</v>
      </c>
      <c r="G188" s="41">
        <v>700</v>
      </c>
      <c r="H188" s="7"/>
    </row>
    <row r="189" spans="1:8" hidden="1" x14ac:dyDescent="0.25">
      <c r="A189" s="7"/>
      <c r="B189" t="s">
        <v>77</v>
      </c>
      <c r="C189" s="67">
        <v>43698</v>
      </c>
      <c r="D189" t="s">
        <v>97</v>
      </c>
      <c r="E189" t="s">
        <v>62</v>
      </c>
      <c r="F189" t="s">
        <v>325</v>
      </c>
      <c r="G189" s="41">
        <v>1006.09</v>
      </c>
      <c r="H189" s="7"/>
    </row>
    <row r="190" spans="1:8" hidden="1" x14ac:dyDescent="0.25">
      <c r="A190" s="7"/>
      <c r="B190" t="s">
        <v>77</v>
      </c>
      <c r="C190" s="67">
        <v>43699</v>
      </c>
      <c r="D190" t="s">
        <v>100</v>
      </c>
      <c r="E190" t="s">
        <v>62</v>
      </c>
      <c r="F190" t="s">
        <v>224</v>
      </c>
      <c r="G190" s="41">
        <v>500</v>
      </c>
      <c r="H190" s="7"/>
    </row>
    <row r="191" spans="1:8" hidden="1" x14ac:dyDescent="0.25">
      <c r="A191" s="7"/>
      <c r="B191" t="s">
        <v>77</v>
      </c>
      <c r="C191" s="67">
        <v>43700</v>
      </c>
      <c r="D191" t="s">
        <v>97</v>
      </c>
      <c r="E191" t="s">
        <v>99</v>
      </c>
      <c r="F191" t="s">
        <v>314</v>
      </c>
      <c r="G191" s="41">
        <v>75.180000000000007</v>
      </c>
      <c r="H191" s="7"/>
    </row>
    <row r="192" spans="1:8" hidden="1" x14ac:dyDescent="0.25">
      <c r="A192" s="7"/>
      <c r="B192" t="s">
        <v>77</v>
      </c>
      <c r="C192" s="67">
        <v>43700</v>
      </c>
      <c r="D192" t="s">
        <v>100</v>
      </c>
      <c r="E192" t="s">
        <v>146</v>
      </c>
      <c r="F192" t="s">
        <v>317</v>
      </c>
      <c r="G192" s="41">
        <v>215.4</v>
      </c>
      <c r="H192" s="7"/>
    </row>
    <row r="193" spans="1:8" hidden="1" x14ac:dyDescent="0.25">
      <c r="A193" s="7"/>
      <c r="B193" t="s">
        <v>77</v>
      </c>
      <c r="C193" s="67">
        <v>43707</v>
      </c>
      <c r="D193" t="s">
        <v>97</v>
      </c>
      <c r="E193" t="s">
        <v>131</v>
      </c>
      <c r="F193" t="s">
        <v>224</v>
      </c>
      <c r="G193" s="41">
        <v>97.49</v>
      </c>
      <c r="H193" s="7"/>
    </row>
    <row r="194" spans="1:8" hidden="1" x14ac:dyDescent="0.25">
      <c r="A194" s="7"/>
      <c r="B194" t="s">
        <v>77</v>
      </c>
      <c r="C194" s="67">
        <v>43710</v>
      </c>
      <c r="D194" t="s">
        <v>100</v>
      </c>
      <c r="E194" t="s">
        <v>102</v>
      </c>
      <c r="F194" t="s">
        <v>224</v>
      </c>
      <c r="G194" s="41">
        <v>66</v>
      </c>
      <c r="H194" s="7"/>
    </row>
    <row r="195" spans="1:8" hidden="1" x14ac:dyDescent="0.25">
      <c r="A195" s="7"/>
      <c r="B195" t="s">
        <v>77</v>
      </c>
      <c r="C195" s="67">
        <v>43712</v>
      </c>
      <c r="D195" t="s">
        <v>100</v>
      </c>
      <c r="E195" t="s">
        <v>106</v>
      </c>
      <c r="F195" t="s">
        <v>335</v>
      </c>
      <c r="G195" s="41">
        <v>356</v>
      </c>
      <c r="H195" s="7"/>
    </row>
    <row r="196" spans="1:8" hidden="1" x14ac:dyDescent="0.25">
      <c r="A196" s="7"/>
      <c r="B196" t="s">
        <v>77</v>
      </c>
      <c r="C196" s="67">
        <v>43713</v>
      </c>
      <c r="D196" t="s">
        <v>100</v>
      </c>
      <c r="E196" t="s">
        <v>62</v>
      </c>
      <c r="F196" t="s">
        <v>311</v>
      </c>
      <c r="G196" s="41">
        <v>500</v>
      </c>
      <c r="H196" s="7"/>
    </row>
    <row r="197" spans="1:8" hidden="1" x14ac:dyDescent="0.25">
      <c r="A197" s="7"/>
      <c r="B197" t="s">
        <v>77</v>
      </c>
      <c r="C197" s="67">
        <v>43713</v>
      </c>
      <c r="D197" t="s">
        <v>100</v>
      </c>
      <c r="E197" t="s">
        <v>139</v>
      </c>
      <c r="F197" t="s">
        <v>99</v>
      </c>
      <c r="G197" s="41">
        <v>10</v>
      </c>
      <c r="H197" s="7"/>
    </row>
    <row r="198" spans="1:8" hidden="1" x14ac:dyDescent="0.25">
      <c r="A198" s="7"/>
      <c r="B198" t="s">
        <v>77</v>
      </c>
      <c r="C198" s="67">
        <v>43713</v>
      </c>
      <c r="D198" t="s">
        <v>97</v>
      </c>
      <c r="E198" t="s">
        <v>148</v>
      </c>
      <c r="F198" t="s">
        <v>224</v>
      </c>
      <c r="G198" s="41">
        <v>751</v>
      </c>
      <c r="H198" s="7"/>
    </row>
    <row r="199" spans="1:8" hidden="1" x14ac:dyDescent="0.25">
      <c r="A199" s="7"/>
      <c r="B199" t="s">
        <v>77</v>
      </c>
      <c r="C199" s="67">
        <v>43714</v>
      </c>
      <c r="D199" t="s">
        <v>97</v>
      </c>
      <c r="E199" t="s">
        <v>138</v>
      </c>
      <c r="F199" t="s">
        <v>224</v>
      </c>
      <c r="G199" s="41">
        <v>50</v>
      </c>
      <c r="H199" s="7"/>
    </row>
    <row r="200" spans="1:8" hidden="1" x14ac:dyDescent="0.25">
      <c r="A200" s="7"/>
      <c r="B200" t="s">
        <v>77</v>
      </c>
      <c r="C200" s="67">
        <v>43714</v>
      </c>
      <c r="D200" t="s">
        <v>97</v>
      </c>
      <c r="E200" t="s">
        <v>143</v>
      </c>
      <c r="F200" t="s">
        <v>307</v>
      </c>
      <c r="G200" s="41">
        <v>132.69</v>
      </c>
      <c r="H200" s="7"/>
    </row>
    <row r="201" spans="1:8" hidden="1" x14ac:dyDescent="0.25">
      <c r="A201" s="7"/>
      <c r="B201" t="s">
        <v>77</v>
      </c>
      <c r="C201" s="67">
        <v>43717</v>
      </c>
      <c r="D201" t="s">
        <v>100</v>
      </c>
      <c r="E201" t="s">
        <v>143</v>
      </c>
      <c r="F201" t="s">
        <v>398</v>
      </c>
      <c r="G201" s="41">
        <v>60</v>
      </c>
      <c r="H201" s="7"/>
    </row>
    <row r="202" spans="1:8" hidden="1" x14ac:dyDescent="0.25">
      <c r="A202" s="7"/>
      <c r="B202" t="s">
        <v>77</v>
      </c>
      <c r="C202" s="67">
        <v>43719</v>
      </c>
      <c r="D202" t="s">
        <v>97</v>
      </c>
      <c r="E202" t="s">
        <v>143</v>
      </c>
      <c r="F202" t="s">
        <v>399</v>
      </c>
      <c r="G202" s="41">
        <v>500</v>
      </c>
      <c r="H202" s="7"/>
    </row>
    <row r="203" spans="1:8" hidden="1" x14ac:dyDescent="0.25">
      <c r="A203" s="7"/>
      <c r="B203" t="s">
        <v>77</v>
      </c>
      <c r="C203" s="67">
        <v>43720</v>
      </c>
      <c r="D203" t="s">
        <v>100</v>
      </c>
      <c r="E203" t="s">
        <v>110</v>
      </c>
      <c r="F203" t="s">
        <v>294</v>
      </c>
      <c r="G203" s="41">
        <v>52</v>
      </c>
      <c r="H203" s="7"/>
    </row>
    <row r="204" spans="1:8" hidden="1" x14ac:dyDescent="0.25">
      <c r="A204" s="7"/>
      <c r="B204" t="s">
        <v>77</v>
      </c>
      <c r="C204" s="67">
        <v>43721</v>
      </c>
      <c r="D204" t="s">
        <v>100</v>
      </c>
      <c r="E204" t="s">
        <v>143</v>
      </c>
      <c r="F204" t="s">
        <v>400</v>
      </c>
      <c r="G204" s="41">
        <v>93.96</v>
      </c>
      <c r="H204" s="7"/>
    </row>
    <row r="205" spans="1:8" hidden="1" x14ac:dyDescent="0.25">
      <c r="A205" s="7"/>
      <c r="B205" t="s">
        <v>77</v>
      </c>
      <c r="C205" s="67">
        <v>43721</v>
      </c>
      <c r="D205" t="s">
        <v>97</v>
      </c>
      <c r="E205" t="s">
        <v>143</v>
      </c>
      <c r="F205" t="s">
        <v>307</v>
      </c>
      <c r="G205" s="41">
        <v>158</v>
      </c>
      <c r="H205" s="7"/>
    </row>
    <row r="206" spans="1:8" hidden="1" x14ac:dyDescent="0.25">
      <c r="A206" s="7"/>
      <c r="B206" t="s">
        <v>77</v>
      </c>
      <c r="C206" s="67">
        <v>43721</v>
      </c>
      <c r="D206" t="s">
        <v>97</v>
      </c>
      <c r="E206" t="s">
        <v>138</v>
      </c>
      <c r="F206" t="s">
        <v>224</v>
      </c>
      <c r="G206" s="41">
        <v>117</v>
      </c>
      <c r="H206" s="7"/>
    </row>
    <row r="207" spans="1:8" hidden="1" x14ac:dyDescent="0.25">
      <c r="A207" s="7"/>
      <c r="B207" t="s">
        <v>77</v>
      </c>
      <c r="C207" s="67">
        <v>43721</v>
      </c>
      <c r="D207" t="s">
        <v>100</v>
      </c>
      <c r="E207" t="s">
        <v>104</v>
      </c>
      <c r="F207" t="s">
        <v>299</v>
      </c>
      <c r="G207" s="41">
        <v>650</v>
      </c>
      <c r="H207" s="7"/>
    </row>
    <row r="208" spans="1:8" hidden="1" x14ac:dyDescent="0.25">
      <c r="A208" s="7"/>
      <c r="B208" t="s">
        <v>77</v>
      </c>
      <c r="C208" s="67">
        <v>43725</v>
      </c>
      <c r="D208" t="s">
        <v>100</v>
      </c>
      <c r="E208" t="s">
        <v>146</v>
      </c>
      <c r="F208" t="s">
        <v>317</v>
      </c>
      <c r="G208" s="41">
        <v>214.26</v>
      </c>
      <c r="H208" s="7"/>
    </row>
    <row r="209" spans="1:8" hidden="1" x14ac:dyDescent="0.25">
      <c r="A209" s="7"/>
      <c r="B209" t="s">
        <v>77</v>
      </c>
      <c r="C209" s="67">
        <v>43725</v>
      </c>
      <c r="D209" t="s">
        <v>100</v>
      </c>
      <c r="E209" t="s">
        <v>129</v>
      </c>
      <c r="F209" t="s">
        <v>313</v>
      </c>
      <c r="G209" s="41">
        <v>42.75</v>
      </c>
      <c r="H209" s="7"/>
    </row>
    <row r="210" spans="1:8" hidden="1" x14ac:dyDescent="0.25">
      <c r="A210" s="7"/>
      <c r="B210" t="s">
        <v>77</v>
      </c>
      <c r="C210" s="67">
        <v>43725</v>
      </c>
      <c r="D210" t="s">
        <v>97</v>
      </c>
      <c r="E210" t="s">
        <v>99</v>
      </c>
      <c r="F210" t="s">
        <v>314</v>
      </c>
      <c r="G210" s="41">
        <v>100.36</v>
      </c>
      <c r="H210" s="7"/>
    </row>
    <row r="211" spans="1:8" hidden="1" x14ac:dyDescent="0.25">
      <c r="A211" s="7"/>
      <c r="B211" t="s">
        <v>77</v>
      </c>
      <c r="C211" s="67">
        <v>43725</v>
      </c>
      <c r="D211" t="s">
        <v>97</v>
      </c>
      <c r="E211" t="s">
        <v>143</v>
      </c>
      <c r="F211" t="s">
        <v>402</v>
      </c>
      <c r="G211" s="41">
        <v>55</v>
      </c>
      <c r="H211" s="7"/>
    </row>
    <row r="212" spans="1:8" hidden="1" x14ac:dyDescent="0.25">
      <c r="A212" s="7"/>
      <c r="B212" t="s">
        <v>77</v>
      </c>
      <c r="C212" s="67">
        <v>43725</v>
      </c>
      <c r="D212" t="s">
        <v>97</v>
      </c>
      <c r="E212" t="s">
        <v>106</v>
      </c>
      <c r="F212" t="s">
        <v>385</v>
      </c>
      <c r="G212" s="41">
        <v>20</v>
      </c>
      <c r="H212" s="7"/>
    </row>
    <row r="213" spans="1:8" hidden="1" x14ac:dyDescent="0.25">
      <c r="A213" s="7"/>
      <c r="B213" t="s">
        <v>77</v>
      </c>
      <c r="C213" s="67">
        <v>43726</v>
      </c>
      <c r="D213" t="s">
        <v>100</v>
      </c>
      <c r="E213" t="s">
        <v>110</v>
      </c>
      <c r="F213" t="s">
        <v>403</v>
      </c>
      <c r="G213" s="41">
        <v>250</v>
      </c>
      <c r="H213" s="7"/>
    </row>
    <row r="214" spans="1:8" hidden="1" x14ac:dyDescent="0.25">
      <c r="A214" s="7"/>
      <c r="B214" t="s">
        <v>77</v>
      </c>
      <c r="C214" s="67">
        <v>43726</v>
      </c>
      <c r="D214" t="s">
        <v>97</v>
      </c>
      <c r="E214" t="s">
        <v>62</v>
      </c>
      <c r="F214" t="s">
        <v>404</v>
      </c>
      <c r="G214" s="41">
        <v>100</v>
      </c>
      <c r="H214" s="7"/>
    </row>
    <row r="215" spans="1:8" hidden="1" x14ac:dyDescent="0.25">
      <c r="A215" s="7"/>
      <c r="B215" t="s">
        <v>77</v>
      </c>
      <c r="C215" s="67">
        <v>43727</v>
      </c>
      <c r="D215" t="s">
        <v>97</v>
      </c>
      <c r="E215" t="s">
        <v>139</v>
      </c>
      <c r="F215" t="s">
        <v>358</v>
      </c>
      <c r="G215" s="41">
        <v>197</v>
      </c>
      <c r="H215" s="7"/>
    </row>
    <row r="216" spans="1:8" hidden="1" x14ac:dyDescent="0.25">
      <c r="A216" s="7"/>
      <c r="B216" t="s">
        <v>77</v>
      </c>
      <c r="C216" s="67">
        <v>43728</v>
      </c>
      <c r="D216" t="s">
        <v>97</v>
      </c>
      <c r="E216" t="s">
        <v>62</v>
      </c>
      <c r="F216" t="s">
        <v>325</v>
      </c>
      <c r="G216" s="41">
        <v>1115</v>
      </c>
      <c r="H216" s="7"/>
    </row>
    <row r="217" spans="1:8" hidden="1" x14ac:dyDescent="0.25">
      <c r="A217" s="7"/>
      <c r="B217" t="s">
        <v>77</v>
      </c>
      <c r="C217" s="67">
        <v>43728</v>
      </c>
      <c r="D217" t="s">
        <v>100</v>
      </c>
      <c r="E217" t="s">
        <v>110</v>
      </c>
      <c r="F217" t="s">
        <v>301</v>
      </c>
      <c r="G217" s="41">
        <v>100.4</v>
      </c>
      <c r="H217" s="7"/>
    </row>
    <row r="218" spans="1:8" hidden="1" x14ac:dyDescent="0.25">
      <c r="A218" s="7"/>
      <c r="B218" t="s">
        <v>77</v>
      </c>
      <c r="C218" s="67">
        <v>43728</v>
      </c>
      <c r="D218" t="s">
        <v>97</v>
      </c>
      <c r="E218" t="s">
        <v>62</v>
      </c>
      <c r="F218" t="s">
        <v>224</v>
      </c>
      <c r="G218" s="41">
        <v>1100</v>
      </c>
      <c r="H218" s="7"/>
    </row>
    <row r="219" spans="1:8" hidden="1" x14ac:dyDescent="0.25">
      <c r="A219" s="7"/>
      <c r="B219" t="s">
        <v>77</v>
      </c>
      <c r="C219" s="67">
        <v>43734</v>
      </c>
      <c r="D219" t="s">
        <v>97</v>
      </c>
      <c r="E219" t="s">
        <v>121</v>
      </c>
      <c r="F219" t="s">
        <v>166</v>
      </c>
      <c r="G219" s="41">
        <v>96</v>
      </c>
      <c r="H219" s="7"/>
    </row>
    <row r="220" spans="1:8" hidden="1" x14ac:dyDescent="0.25">
      <c r="A220" s="7"/>
      <c r="B220" t="s">
        <v>77</v>
      </c>
      <c r="C220" s="67">
        <v>43739</v>
      </c>
      <c r="D220" t="s">
        <v>100</v>
      </c>
      <c r="E220" t="s">
        <v>102</v>
      </c>
      <c r="F220" t="s">
        <v>224</v>
      </c>
      <c r="G220" s="41">
        <v>158</v>
      </c>
      <c r="H220" s="7"/>
    </row>
    <row r="221" spans="1:8" hidden="1" x14ac:dyDescent="0.25">
      <c r="A221" s="7"/>
      <c r="B221" t="s">
        <v>77</v>
      </c>
      <c r="C221" s="67">
        <v>43740</v>
      </c>
      <c r="D221" t="s">
        <v>100</v>
      </c>
      <c r="E221" t="s">
        <v>106</v>
      </c>
      <c r="F221" t="s">
        <v>335</v>
      </c>
      <c r="G221" s="76">
        <v>266</v>
      </c>
      <c r="H221" s="7"/>
    </row>
    <row r="222" spans="1:8" hidden="1" x14ac:dyDescent="0.25">
      <c r="A222" s="7"/>
      <c r="B222" t="s">
        <v>77</v>
      </c>
      <c r="C222" s="67">
        <v>43744</v>
      </c>
      <c r="D222" t="s">
        <v>97</v>
      </c>
      <c r="E222" t="s">
        <v>120</v>
      </c>
      <c r="F222" t="s">
        <v>224</v>
      </c>
      <c r="G222" s="41">
        <v>310</v>
      </c>
      <c r="H222" s="7"/>
    </row>
    <row r="223" spans="1:8" hidden="1" x14ac:dyDescent="0.25">
      <c r="A223" s="7"/>
      <c r="B223" t="s">
        <v>77</v>
      </c>
      <c r="C223" s="67">
        <v>43745</v>
      </c>
      <c r="D223" t="s">
        <v>97</v>
      </c>
      <c r="E223" t="s">
        <v>138</v>
      </c>
      <c r="F223" t="s">
        <v>224</v>
      </c>
      <c r="G223" s="41">
        <v>50</v>
      </c>
      <c r="H223" s="7"/>
    </row>
    <row r="224" spans="1:8" hidden="1" x14ac:dyDescent="0.25">
      <c r="A224" s="7"/>
      <c r="B224" t="s">
        <v>77</v>
      </c>
      <c r="C224" s="67">
        <v>43745</v>
      </c>
      <c r="D224" t="s">
        <v>97</v>
      </c>
      <c r="E224" t="s">
        <v>62</v>
      </c>
      <c r="F224" t="s">
        <v>311</v>
      </c>
      <c r="G224" s="41">
        <v>900</v>
      </c>
      <c r="H224" s="7"/>
    </row>
    <row r="225" spans="1:8" hidden="1" x14ac:dyDescent="0.25">
      <c r="A225" s="7"/>
      <c r="B225" t="s">
        <v>77</v>
      </c>
      <c r="C225" s="67">
        <v>43745</v>
      </c>
      <c r="D225" t="s">
        <v>100</v>
      </c>
      <c r="E225" t="s">
        <v>408</v>
      </c>
      <c r="F225" t="s">
        <v>409</v>
      </c>
      <c r="G225" s="41">
        <v>50</v>
      </c>
      <c r="H225" s="7"/>
    </row>
    <row r="226" spans="1:8" hidden="1" x14ac:dyDescent="0.25">
      <c r="A226" s="7"/>
      <c r="B226" t="s">
        <v>77</v>
      </c>
      <c r="C226" s="67">
        <v>43747</v>
      </c>
      <c r="D226" t="s">
        <v>97</v>
      </c>
      <c r="E226" t="s">
        <v>62</v>
      </c>
      <c r="F226" t="s">
        <v>325</v>
      </c>
      <c r="G226" s="41">
        <v>500</v>
      </c>
      <c r="H226" s="7"/>
    </row>
    <row r="227" spans="1:8" hidden="1" x14ac:dyDescent="0.25">
      <c r="A227" s="7"/>
      <c r="B227" t="s">
        <v>77</v>
      </c>
      <c r="C227" s="67">
        <v>43748</v>
      </c>
      <c r="D227" t="s">
        <v>100</v>
      </c>
      <c r="E227" t="s">
        <v>143</v>
      </c>
      <c r="F227" t="s">
        <v>294</v>
      </c>
      <c r="G227" s="41">
        <v>50</v>
      </c>
      <c r="H227" s="7"/>
    </row>
    <row r="228" spans="1:8" hidden="1" x14ac:dyDescent="0.25">
      <c r="A228" s="7"/>
      <c r="B228" t="s">
        <v>77</v>
      </c>
      <c r="C228" s="67">
        <v>43749</v>
      </c>
      <c r="D228" t="s">
        <v>100</v>
      </c>
      <c r="E228" t="s">
        <v>121</v>
      </c>
      <c r="F228" t="s">
        <v>303</v>
      </c>
      <c r="G228" s="41">
        <v>150</v>
      </c>
      <c r="H228" s="7"/>
    </row>
    <row r="229" spans="1:8" hidden="1" x14ac:dyDescent="0.25">
      <c r="A229" s="7"/>
      <c r="B229" t="s">
        <v>77</v>
      </c>
      <c r="C229" s="67">
        <v>43749</v>
      </c>
      <c r="D229" t="s">
        <v>97</v>
      </c>
      <c r="E229" t="s">
        <v>143</v>
      </c>
      <c r="F229" t="s">
        <v>318</v>
      </c>
      <c r="G229" s="41">
        <v>157.94</v>
      </c>
      <c r="H229" s="7"/>
    </row>
    <row r="230" spans="1:8" hidden="1" x14ac:dyDescent="0.25">
      <c r="A230" s="7"/>
      <c r="B230" t="s">
        <v>77</v>
      </c>
      <c r="C230" s="67">
        <v>43749</v>
      </c>
      <c r="D230" t="s">
        <v>97</v>
      </c>
      <c r="E230" t="s">
        <v>143</v>
      </c>
      <c r="F230" t="s">
        <v>399</v>
      </c>
      <c r="G230" s="41">
        <v>292.60000000000002</v>
      </c>
      <c r="H230" s="7"/>
    </row>
    <row r="231" spans="1:8" hidden="1" x14ac:dyDescent="0.25">
      <c r="A231" s="7"/>
      <c r="B231" t="s">
        <v>77</v>
      </c>
      <c r="C231" s="67">
        <v>43750</v>
      </c>
      <c r="D231" t="s">
        <v>97</v>
      </c>
      <c r="E231" t="s">
        <v>120</v>
      </c>
      <c r="F231" t="s">
        <v>224</v>
      </c>
      <c r="G231" s="41">
        <v>384.69</v>
      </c>
      <c r="H231" s="7"/>
    </row>
    <row r="232" spans="1:8" hidden="1" x14ac:dyDescent="0.25">
      <c r="A232" s="7"/>
      <c r="B232" t="s">
        <v>77</v>
      </c>
      <c r="C232" s="67">
        <v>43754</v>
      </c>
      <c r="D232" t="s">
        <v>100</v>
      </c>
      <c r="E232" t="s">
        <v>104</v>
      </c>
      <c r="F232" t="s">
        <v>224</v>
      </c>
      <c r="G232" s="41">
        <v>650</v>
      </c>
      <c r="H232" s="7"/>
    </row>
    <row r="233" spans="1:8" hidden="1" x14ac:dyDescent="0.25">
      <c r="A233" s="7"/>
      <c r="B233" t="s">
        <v>77</v>
      </c>
      <c r="C233" s="67">
        <v>43756</v>
      </c>
      <c r="D233" t="s">
        <v>97</v>
      </c>
      <c r="E233" t="s">
        <v>148</v>
      </c>
      <c r="F233" t="s">
        <v>224</v>
      </c>
      <c r="G233" s="41">
        <v>417</v>
      </c>
      <c r="H233" s="7"/>
    </row>
    <row r="234" spans="1:8" hidden="1" x14ac:dyDescent="0.25">
      <c r="A234" s="7"/>
      <c r="B234" t="s">
        <v>77</v>
      </c>
      <c r="C234" s="67">
        <v>43756</v>
      </c>
      <c r="D234" t="s">
        <v>97</v>
      </c>
      <c r="E234" t="s">
        <v>145</v>
      </c>
      <c r="F234" t="s">
        <v>224</v>
      </c>
      <c r="G234" s="41">
        <v>6</v>
      </c>
      <c r="H234" s="7"/>
    </row>
    <row r="235" spans="1:8" hidden="1" x14ac:dyDescent="0.25">
      <c r="A235" s="7"/>
      <c r="B235" t="s">
        <v>77</v>
      </c>
      <c r="C235" s="67">
        <v>43759</v>
      </c>
      <c r="D235" t="s">
        <v>97</v>
      </c>
      <c r="E235" t="s">
        <v>62</v>
      </c>
      <c r="F235" t="s">
        <v>325</v>
      </c>
      <c r="G235" s="41">
        <v>728</v>
      </c>
      <c r="H235" s="7"/>
    </row>
    <row r="236" spans="1:8" hidden="1" x14ac:dyDescent="0.25">
      <c r="A236" s="7"/>
      <c r="B236" t="s">
        <v>77</v>
      </c>
      <c r="C236" s="67">
        <v>43760</v>
      </c>
      <c r="D236" t="s">
        <v>100</v>
      </c>
      <c r="E236" t="s">
        <v>114</v>
      </c>
      <c r="F236" t="s">
        <v>410</v>
      </c>
      <c r="G236" s="41">
        <v>430</v>
      </c>
      <c r="H236" s="7"/>
    </row>
    <row r="237" spans="1:8" hidden="1" x14ac:dyDescent="0.25">
      <c r="A237" s="7"/>
      <c r="B237" t="s">
        <v>77</v>
      </c>
      <c r="C237" s="67">
        <v>43760</v>
      </c>
      <c r="D237" t="s">
        <v>100</v>
      </c>
      <c r="E237" t="s">
        <v>99</v>
      </c>
      <c r="F237" t="s">
        <v>314</v>
      </c>
      <c r="G237" s="41">
        <v>121.43</v>
      </c>
      <c r="H237" s="7"/>
    </row>
    <row r="238" spans="1:8" hidden="1" x14ac:dyDescent="0.25">
      <c r="A238" s="7"/>
      <c r="B238" t="s">
        <v>77</v>
      </c>
      <c r="C238" s="67">
        <v>43760</v>
      </c>
      <c r="D238" t="s">
        <v>100</v>
      </c>
      <c r="E238" t="s">
        <v>129</v>
      </c>
      <c r="F238" t="s">
        <v>313</v>
      </c>
      <c r="G238" s="41">
        <v>42.61</v>
      </c>
      <c r="H238" s="7"/>
    </row>
    <row r="239" spans="1:8" hidden="1" x14ac:dyDescent="0.25">
      <c r="A239" s="7"/>
      <c r="B239" t="s">
        <v>77</v>
      </c>
      <c r="C239" s="67">
        <v>43760</v>
      </c>
      <c r="D239" t="s">
        <v>100</v>
      </c>
      <c r="E239" t="s">
        <v>110</v>
      </c>
      <c r="F239" t="s">
        <v>301</v>
      </c>
      <c r="G239" s="41">
        <v>100.4</v>
      </c>
      <c r="H239" s="7"/>
    </row>
    <row r="240" spans="1:8" hidden="1" x14ac:dyDescent="0.25">
      <c r="A240" s="7"/>
      <c r="B240" t="s">
        <v>77</v>
      </c>
      <c r="C240" s="67">
        <v>43760</v>
      </c>
      <c r="D240" t="s">
        <v>100</v>
      </c>
      <c r="E240" t="s">
        <v>62</v>
      </c>
      <c r="F240" t="s">
        <v>311</v>
      </c>
      <c r="G240" s="41">
        <v>500</v>
      </c>
      <c r="H240" s="7"/>
    </row>
    <row r="241" spans="1:8" hidden="1" x14ac:dyDescent="0.25">
      <c r="A241" s="7"/>
      <c r="B241" t="s">
        <v>77</v>
      </c>
      <c r="C241" s="67">
        <v>43760</v>
      </c>
      <c r="D241" t="s">
        <v>97</v>
      </c>
      <c r="E241" t="s">
        <v>62</v>
      </c>
      <c r="F241" t="s">
        <v>218</v>
      </c>
      <c r="G241" s="41">
        <v>123</v>
      </c>
      <c r="H241" s="7"/>
    </row>
    <row r="242" spans="1:8" hidden="1" x14ac:dyDescent="0.25">
      <c r="A242" s="7"/>
      <c r="B242" t="s">
        <v>77</v>
      </c>
      <c r="C242" s="67">
        <v>43761</v>
      </c>
      <c r="D242" t="s">
        <v>97</v>
      </c>
      <c r="E242" t="s">
        <v>99</v>
      </c>
      <c r="F242" t="s">
        <v>314</v>
      </c>
      <c r="G242" s="41">
        <v>8.86</v>
      </c>
      <c r="H242" s="7"/>
    </row>
    <row r="243" spans="1:8" hidden="1" x14ac:dyDescent="0.25">
      <c r="A243" s="7"/>
      <c r="B243" t="s">
        <v>77</v>
      </c>
      <c r="C243" s="67">
        <v>43763</v>
      </c>
      <c r="D243" t="s">
        <v>97</v>
      </c>
      <c r="E243" t="s">
        <v>143</v>
      </c>
      <c r="F243" t="s">
        <v>307</v>
      </c>
      <c r="G243" s="41">
        <v>130.69</v>
      </c>
      <c r="H243" s="7"/>
    </row>
    <row r="244" spans="1:8" hidden="1" x14ac:dyDescent="0.25">
      <c r="A244" s="7"/>
      <c r="B244" t="s">
        <v>77</v>
      </c>
      <c r="C244" s="67">
        <v>43766</v>
      </c>
      <c r="D244" t="s">
        <v>97</v>
      </c>
      <c r="E244" t="s">
        <v>120</v>
      </c>
      <c r="F244" t="s">
        <v>224</v>
      </c>
      <c r="G244" s="41">
        <v>182.31</v>
      </c>
      <c r="H244" s="7"/>
    </row>
    <row r="245" spans="1:8" hidden="1" x14ac:dyDescent="0.25">
      <c r="A245" s="7"/>
      <c r="B245" t="s">
        <v>77</v>
      </c>
      <c r="C245" s="67">
        <v>43766</v>
      </c>
      <c r="D245" t="s">
        <v>100</v>
      </c>
      <c r="E245" t="s">
        <v>146</v>
      </c>
      <c r="F245" t="s">
        <v>317</v>
      </c>
      <c r="G245" s="41">
        <v>215.49</v>
      </c>
      <c r="H245" s="7"/>
    </row>
    <row r="246" spans="1:8" hidden="1" x14ac:dyDescent="0.25">
      <c r="A246" s="7"/>
      <c r="B246" t="s">
        <v>77</v>
      </c>
      <c r="C246" s="67">
        <v>43766</v>
      </c>
      <c r="D246" t="s">
        <v>100</v>
      </c>
      <c r="E246" t="s">
        <v>62</v>
      </c>
      <c r="F246" t="s">
        <v>337</v>
      </c>
      <c r="G246" s="41">
        <v>100</v>
      </c>
      <c r="H246" s="7"/>
    </row>
    <row r="247" spans="1:8" hidden="1" x14ac:dyDescent="0.25">
      <c r="A247" s="7"/>
      <c r="B247" t="s">
        <v>77</v>
      </c>
      <c r="C247" s="67">
        <v>43774</v>
      </c>
      <c r="D247" t="s">
        <v>100</v>
      </c>
      <c r="E247" t="s">
        <v>110</v>
      </c>
      <c r="F247" t="s">
        <v>317</v>
      </c>
      <c r="G247" s="41">
        <v>214.86</v>
      </c>
      <c r="H247" s="7"/>
    </row>
    <row r="248" spans="1:8" hidden="1" x14ac:dyDescent="0.25">
      <c r="A248" s="7"/>
      <c r="B248" t="s">
        <v>77</v>
      </c>
      <c r="C248" s="67">
        <v>43774</v>
      </c>
      <c r="D248" t="s">
        <v>100</v>
      </c>
      <c r="E248" t="s">
        <v>102</v>
      </c>
      <c r="F248" t="s">
        <v>224</v>
      </c>
      <c r="G248" s="41">
        <v>58</v>
      </c>
      <c r="H248" s="7"/>
    </row>
    <row r="249" spans="1:8" hidden="1" x14ac:dyDescent="0.25">
      <c r="A249" s="7"/>
      <c r="B249" t="s">
        <v>77</v>
      </c>
      <c r="C249" s="67">
        <v>43775</v>
      </c>
      <c r="D249" t="s">
        <v>100</v>
      </c>
      <c r="E249" t="s">
        <v>62</v>
      </c>
      <c r="F249" t="s">
        <v>311</v>
      </c>
      <c r="G249" s="41">
        <v>250</v>
      </c>
      <c r="H249" s="7"/>
    </row>
    <row r="250" spans="1:8" hidden="1" x14ac:dyDescent="0.25">
      <c r="A250" s="7"/>
      <c r="B250" t="s">
        <v>77</v>
      </c>
      <c r="C250" s="67">
        <v>43776</v>
      </c>
      <c r="D250" t="s">
        <v>100</v>
      </c>
      <c r="E250" t="s">
        <v>106</v>
      </c>
      <c r="F250" t="s">
        <v>335</v>
      </c>
      <c r="G250" s="41">
        <v>200</v>
      </c>
      <c r="H250" s="7"/>
    </row>
    <row r="251" spans="1:8" hidden="1" x14ac:dyDescent="0.25">
      <c r="A251" s="7"/>
      <c r="B251" t="s">
        <v>77</v>
      </c>
      <c r="C251" s="67">
        <v>43776</v>
      </c>
      <c r="D251" t="s">
        <v>97</v>
      </c>
      <c r="E251" t="s">
        <v>138</v>
      </c>
      <c r="F251" t="s">
        <v>224</v>
      </c>
      <c r="G251" s="41">
        <v>150</v>
      </c>
      <c r="H251" s="7"/>
    </row>
    <row r="252" spans="1:8" hidden="1" x14ac:dyDescent="0.25">
      <c r="A252" s="7"/>
      <c r="B252" t="s">
        <v>77</v>
      </c>
      <c r="C252" s="67">
        <v>43776</v>
      </c>
      <c r="D252" t="s">
        <v>97</v>
      </c>
      <c r="E252" t="s">
        <v>148</v>
      </c>
      <c r="F252" t="s">
        <v>224</v>
      </c>
      <c r="G252" s="41">
        <v>577</v>
      </c>
      <c r="H252" s="7"/>
    </row>
    <row r="253" spans="1:8" hidden="1" x14ac:dyDescent="0.25">
      <c r="A253" s="7"/>
      <c r="B253" t="s">
        <v>77</v>
      </c>
      <c r="C253" s="67">
        <v>43780</v>
      </c>
      <c r="D253" t="s">
        <v>97</v>
      </c>
      <c r="E253" t="s">
        <v>120</v>
      </c>
      <c r="F253" t="s">
        <v>358</v>
      </c>
      <c r="G253" s="41">
        <v>118</v>
      </c>
      <c r="H253" s="7"/>
    </row>
    <row r="254" spans="1:8" hidden="1" x14ac:dyDescent="0.25">
      <c r="A254" s="7"/>
      <c r="B254" t="s">
        <v>77</v>
      </c>
      <c r="C254" s="67">
        <v>43780</v>
      </c>
      <c r="D254" t="s">
        <v>100</v>
      </c>
      <c r="E254" t="s">
        <v>110</v>
      </c>
      <c r="F254" t="s">
        <v>294</v>
      </c>
      <c r="G254" s="41">
        <v>99.9</v>
      </c>
      <c r="H254" s="7"/>
    </row>
    <row r="255" spans="1:8" hidden="1" x14ac:dyDescent="0.25">
      <c r="A255" s="7"/>
      <c r="B255" t="s">
        <v>77</v>
      </c>
      <c r="C255" s="67">
        <v>43780</v>
      </c>
      <c r="D255" t="s">
        <v>97</v>
      </c>
      <c r="E255" t="s">
        <v>143</v>
      </c>
      <c r="F255" t="s">
        <v>318</v>
      </c>
      <c r="G255" s="41">
        <v>158.04</v>
      </c>
      <c r="H255" s="7"/>
    </row>
    <row r="256" spans="1:8" hidden="1" x14ac:dyDescent="0.25">
      <c r="A256" s="7"/>
      <c r="B256" t="s">
        <v>77</v>
      </c>
      <c r="C256" s="67">
        <v>43782</v>
      </c>
      <c r="D256" t="s">
        <v>100</v>
      </c>
      <c r="E256" t="s">
        <v>99</v>
      </c>
      <c r="F256" t="s">
        <v>314</v>
      </c>
      <c r="G256" s="41">
        <v>121.43</v>
      </c>
      <c r="H256" s="7"/>
    </row>
    <row r="257" spans="1:8" hidden="1" x14ac:dyDescent="0.25">
      <c r="A257" s="7"/>
      <c r="B257" t="s">
        <v>77</v>
      </c>
      <c r="C257" s="67">
        <v>43782</v>
      </c>
      <c r="D257" t="s">
        <v>97</v>
      </c>
      <c r="E257" t="s">
        <v>145</v>
      </c>
      <c r="F257" t="s">
        <v>224</v>
      </c>
      <c r="G257" s="41">
        <v>15</v>
      </c>
      <c r="H257" s="7"/>
    </row>
    <row r="258" spans="1:8" hidden="1" x14ac:dyDescent="0.25">
      <c r="A258" s="7"/>
      <c r="B258" t="s">
        <v>77</v>
      </c>
      <c r="C258" s="67">
        <v>43782</v>
      </c>
      <c r="D258" t="s">
        <v>97</v>
      </c>
      <c r="E258" t="s">
        <v>143</v>
      </c>
      <c r="F258" t="s">
        <v>399</v>
      </c>
      <c r="G258" s="41">
        <v>292</v>
      </c>
      <c r="H258" s="7"/>
    </row>
    <row r="259" spans="1:8" hidden="1" x14ac:dyDescent="0.25">
      <c r="A259" s="7"/>
      <c r="B259" t="s">
        <v>77</v>
      </c>
      <c r="C259" s="67">
        <v>43783</v>
      </c>
      <c r="D259" t="s">
        <v>97</v>
      </c>
      <c r="E259" t="s">
        <v>138</v>
      </c>
      <c r="F259" t="s">
        <v>224</v>
      </c>
      <c r="G259" s="41">
        <v>115</v>
      </c>
      <c r="H259" s="7"/>
    </row>
    <row r="260" spans="1:8" hidden="1" x14ac:dyDescent="0.25">
      <c r="A260" s="7"/>
      <c r="B260" t="s">
        <v>77</v>
      </c>
      <c r="C260" s="67">
        <v>43783</v>
      </c>
      <c r="D260" t="s">
        <v>100</v>
      </c>
      <c r="E260" t="s">
        <v>121</v>
      </c>
      <c r="F260" t="s">
        <v>303</v>
      </c>
      <c r="G260" s="41">
        <v>200</v>
      </c>
      <c r="H260" s="7"/>
    </row>
    <row r="261" spans="1:8" hidden="1" x14ac:dyDescent="0.25">
      <c r="A261" s="7"/>
      <c r="B261" t="s">
        <v>77</v>
      </c>
      <c r="C261" s="67">
        <v>43786</v>
      </c>
      <c r="D261" t="s">
        <v>100</v>
      </c>
      <c r="E261" t="s">
        <v>104</v>
      </c>
      <c r="F261" t="s">
        <v>299</v>
      </c>
      <c r="G261" s="41">
        <v>650</v>
      </c>
      <c r="H261" s="7"/>
    </row>
    <row r="262" spans="1:8" hidden="1" x14ac:dyDescent="0.25">
      <c r="A262" s="7"/>
      <c r="B262" t="s">
        <v>77</v>
      </c>
      <c r="C262" s="67">
        <v>43789</v>
      </c>
      <c r="D262" t="s">
        <v>100</v>
      </c>
      <c r="E262" t="s">
        <v>62</v>
      </c>
      <c r="F262" t="s">
        <v>83</v>
      </c>
      <c r="G262" s="41">
        <v>1220</v>
      </c>
      <c r="H262" s="7"/>
    </row>
    <row r="263" spans="1:8" hidden="1" x14ac:dyDescent="0.25">
      <c r="A263" s="7"/>
      <c r="B263" t="s">
        <v>77</v>
      </c>
      <c r="C263" s="67">
        <v>43789</v>
      </c>
      <c r="D263" t="s">
        <v>100</v>
      </c>
      <c r="E263" t="s">
        <v>114</v>
      </c>
      <c r="F263" t="s">
        <v>410</v>
      </c>
      <c r="G263" s="41">
        <v>180</v>
      </c>
      <c r="H263" s="7"/>
    </row>
    <row r="264" spans="1:8" hidden="1" x14ac:dyDescent="0.25">
      <c r="A264" s="7"/>
      <c r="B264" t="s">
        <v>77</v>
      </c>
      <c r="C264" s="67">
        <v>43790</v>
      </c>
      <c r="D264" t="s">
        <v>97</v>
      </c>
      <c r="E264" t="s">
        <v>62</v>
      </c>
      <c r="F264" t="s">
        <v>325</v>
      </c>
      <c r="G264" s="41">
        <v>1130</v>
      </c>
      <c r="H264" s="7"/>
    </row>
    <row r="265" spans="1:8" hidden="1" x14ac:dyDescent="0.25">
      <c r="A265" s="7"/>
      <c r="B265" t="s">
        <v>77</v>
      </c>
      <c r="C265" s="67">
        <v>43790</v>
      </c>
      <c r="D265" t="s">
        <v>97</v>
      </c>
      <c r="E265" t="s">
        <v>62</v>
      </c>
      <c r="F265" t="s">
        <v>311</v>
      </c>
      <c r="G265" s="41">
        <v>1575</v>
      </c>
      <c r="H265" s="7"/>
    </row>
    <row r="266" spans="1:8" hidden="1" x14ac:dyDescent="0.25">
      <c r="A266" s="7"/>
      <c r="B266" t="s">
        <v>77</v>
      </c>
      <c r="C266" s="67">
        <v>43791</v>
      </c>
      <c r="D266" t="s">
        <v>100</v>
      </c>
      <c r="E266" t="s">
        <v>110</v>
      </c>
      <c r="F266" t="s">
        <v>301</v>
      </c>
      <c r="G266" s="41">
        <v>100.4</v>
      </c>
      <c r="H266" s="7"/>
    </row>
    <row r="267" spans="1:8" hidden="1" x14ac:dyDescent="0.25">
      <c r="A267" s="7"/>
      <c r="B267" t="s">
        <v>77</v>
      </c>
      <c r="C267" s="67">
        <v>43796</v>
      </c>
      <c r="D267" t="s">
        <v>100</v>
      </c>
      <c r="E267" t="s">
        <v>129</v>
      </c>
      <c r="F267" t="s">
        <v>313</v>
      </c>
      <c r="G267" s="41">
        <v>42</v>
      </c>
      <c r="H267" s="7"/>
    </row>
    <row r="268" spans="1:8" hidden="1" x14ac:dyDescent="0.25">
      <c r="A268" s="7"/>
      <c r="B268" t="s">
        <v>77</v>
      </c>
      <c r="C268" s="67">
        <v>43796</v>
      </c>
      <c r="D268" t="s">
        <v>97</v>
      </c>
      <c r="E268" t="s">
        <v>99</v>
      </c>
      <c r="F268" t="s">
        <v>314</v>
      </c>
      <c r="G268" s="41">
        <v>71</v>
      </c>
      <c r="H268" s="7"/>
    </row>
    <row r="269" spans="1:8" hidden="1" x14ac:dyDescent="0.25">
      <c r="A269" s="7"/>
      <c r="B269" t="s">
        <v>77</v>
      </c>
      <c r="C269" s="67">
        <v>43797</v>
      </c>
      <c r="D269" t="s">
        <v>100</v>
      </c>
      <c r="E269" t="s">
        <v>121</v>
      </c>
      <c r="F269" t="s">
        <v>337</v>
      </c>
      <c r="G269" s="41">
        <v>50</v>
      </c>
      <c r="H269" s="7"/>
    </row>
    <row r="270" spans="1:8" hidden="1" x14ac:dyDescent="0.25">
      <c r="A270" s="7"/>
      <c r="B270" t="s">
        <v>77</v>
      </c>
      <c r="C270" s="67">
        <v>43797</v>
      </c>
      <c r="D270" t="s">
        <v>100</v>
      </c>
      <c r="E270" t="s">
        <v>121</v>
      </c>
      <c r="F270" t="s">
        <v>387</v>
      </c>
      <c r="G270" s="41">
        <v>50</v>
      </c>
      <c r="H270" s="7"/>
    </row>
    <row r="271" spans="1:8" hidden="1" x14ac:dyDescent="0.25">
      <c r="A271" s="7"/>
      <c r="B271" t="s">
        <v>77</v>
      </c>
      <c r="C271" s="67">
        <v>43798</v>
      </c>
      <c r="D271" t="s">
        <v>100</v>
      </c>
      <c r="E271" t="s">
        <v>408</v>
      </c>
      <c r="F271" t="s">
        <v>417</v>
      </c>
      <c r="G271" s="41">
        <v>245</v>
      </c>
      <c r="H271" s="7"/>
    </row>
    <row r="272" spans="1:8" hidden="1" x14ac:dyDescent="0.25">
      <c r="A272" s="7"/>
      <c r="B272" t="s">
        <v>77</v>
      </c>
      <c r="C272" s="67">
        <v>43802</v>
      </c>
      <c r="D272" t="s">
        <v>97</v>
      </c>
      <c r="E272" t="s">
        <v>143</v>
      </c>
      <c r="F272" t="s">
        <v>224</v>
      </c>
      <c r="G272" s="41">
        <v>49</v>
      </c>
      <c r="H272" s="7"/>
    </row>
    <row r="273" spans="1:8" hidden="1" x14ac:dyDescent="0.25">
      <c r="A273" s="7"/>
      <c r="B273" t="s">
        <v>77</v>
      </c>
      <c r="C273" s="67">
        <v>43803</v>
      </c>
      <c r="D273" t="s">
        <v>100</v>
      </c>
      <c r="E273" t="s">
        <v>106</v>
      </c>
      <c r="F273" t="s">
        <v>335</v>
      </c>
      <c r="G273" s="41">
        <v>60</v>
      </c>
      <c r="H273" s="7"/>
    </row>
    <row r="274" spans="1:8" hidden="1" x14ac:dyDescent="0.25">
      <c r="A274" s="7"/>
      <c r="B274" t="s">
        <v>77</v>
      </c>
      <c r="C274" s="67">
        <v>43803</v>
      </c>
      <c r="D274" t="s">
        <v>100</v>
      </c>
      <c r="E274" t="s">
        <v>143</v>
      </c>
      <c r="F274" t="s">
        <v>326</v>
      </c>
      <c r="G274" s="41">
        <v>66</v>
      </c>
      <c r="H274" s="7"/>
    </row>
    <row r="275" spans="1:8" hidden="1" x14ac:dyDescent="0.25">
      <c r="A275" s="7"/>
      <c r="B275" t="s">
        <v>77</v>
      </c>
      <c r="C275" s="67">
        <v>43804</v>
      </c>
      <c r="D275" t="s">
        <v>97</v>
      </c>
      <c r="E275" t="s">
        <v>148</v>
      </c>
      <c r="F275" t="s">
        <v>224</v>
      </c>
      <c r="G275" s="41">
        <v>638.20000000000005</v>
      </c>
      <c r="H275" s="7"/>
    </row>
    <row r="276" spans="1:8" hidden="1" x14ac:dyDescent="0.25">
      <c r="A276" s="7"/>
      <c r="B276" t="s">
        <v>77</v>
      </c>
      <c r="C276" s="67">
        <v>43804</v>
      </c>
      <c r="D276" t="s">
        <v>100</v>
      </c>
      <c r="E276" t="s">
        <v>102</v>
      </c>
      <c r="F276" t="s">
        <v>224</v>
      </c>
      <c r="G276" s="41">
        <v>100</v>
      </c>
      <c r="H276" s="7"/>
    </row>
    <row r="277" spans="1:8" hidden="1" x14ac:dyDescent="0.25">
      <c r="A277" s="7"/>
      <c r="B277" t="s">
        <v>77</v>
      </c>
      <c r="C277" s="67">
        <v>43805</v>
      </c>
      <c r="D277" t="s">
        <v>97</v>
      </c>
      <c r="E277" t="s">
        <v>138</v>
      </c>
      <c r="F277" t="s">
        <v>224</v>
      </c>
      <c r="G277" s="41">
        <v>200</v>
      </c>
      <c r="H277" s="7"/>
    </row>
    <row r="278" spans="1:8" hidden="1" x14ac:dyDescent="0.25">
      <c r="A278" s="7"/>
      <c r="B278" t="s">
        <v>77</v>
      </c>
      <c r="C278" s="67">
        <v>43805</v>
      </c>
      <c r="D278" t="s">
        <v>97</v>
      </c>
      <c r="E278" t="s">
        <v>62</v>
      </c>
      <c r="F278" t="s">
        <v>311</v>
      </c>
      <c r="G278" s="41">
        <v>1170</v>
      </c>
      <c r="H278" s="7"/>
    </row>
    <row r="279" spans="1:8" hidden="1" x14ac:dyDescent="0.25">
      <c r="A279" s="7"/>
      <c r="B279" t="s">
        <v>77</v>
      </c>
      <c r="C279" s="67">
        <v>43809</v>
      </c>
      <c r="D279" t="s">
        <v>97</v>
      </c>
      <c r="E279" t="s">
        <v>138</v>
      </c>
      <c r="F279" t="s">
        <v>224</v>
      </c>
      <c r="G279" s="41">
        <v>100</v>
      </c>
      <c r="H279" s="7"/>
    </row>
    <row r="280" spans="1:8" hidden="1" x14ac:dyDescent="0.25">
      <c r="A280" s="7"/>
      <c r="B280" t="s">
        <v>77</v>
      </c>
      <c r="C280" s="67">
        <v>43809</v>
      </c>
      <c r="D280" t="s">
        <v>97</v>
      </c>
      <c r="E280" t="s">
        <v>143</v>
      </c>
      <c r="F280" t="s">
        <v>318</v>
      </c>
      <c r="G280" s="41">
        <v>154.80000000000001</v>
      </c>
      <c r="H280" s="7"/>
    </row>
    <row r="281" spans="1:8" hidden="1" x14ac:dyDescent="0.25">
      <c r="A281" s="7"/>
      <c r="B281" t="s">
        <v>77</v>
      </c>
      <c r="C281" s="67">
        <v>43809</v>
      </c>
      <c r="D281" t="s">
        <v>97</v>
      </c>
      <c r="E281" t="s">
        <v>145</v>
      </c>
      <c r="F281" t="s">
        <v>311</v>
      </c>
      <c r="G281" s="41">
        <v>25</v>
      </c>
      <c r="H281" s="7"/>
    </row>
    <row r="282" spans="1:8" hidden="1" x14ac:dyDescent="0.25">
      <c r="A282" s="7"/>
      <c r="B282" t="s">
        <v>77</v>
      </c>
      <c r="C282" s="67">
        <v>43809</v>
      </c>
      <c r="D282" t="s">
        <v>100</v>
      </c>
      <c r="E282" t="s">
        <v>110</v>
      </c>
      <c r="F282" t="s">
        <v>294</v>
      </c>
      <c r="G282" s="41">
        <v>99.9</v>
      </c>
      <c r="H282" s="7"/>
    </row>
    <row r="283" spans="1:8" hidden="1" x14ac:dyDescent="0.25">
      <c r="A283" s="7"/>
      <c r="B283" t="s">
        <v>77</v>
      </c>
      <c r="C283" s="67">
        <v>43809</v>
      </c>
      <c r="D283" t="s">
        <v>97</v>
      </c>
      <c r="E283" t="s">
        <v>62</v>
      </c>
      <c r="F283" t="s">
        <v>325</v>
      </c>
      <c r="G283" s="41">
        <v>1190</v>
      </c>
      <c r="H283" s="7"/>
    </row>
    <row r="284" spans="1:8" hidden="1" x14ac:dyDescent="0.25">
      <c r="A284" s="7"/>
      <c r="B284" t="s">
        <v>77</v>
      </c>
      <c r="C284" s="67">
        <v>43810</v>
      </c>
      <c r="D284" t="s">
        <v>100</v>
      </c>
      <c r="E284" t="s">
        <v>143</v>
      </c>
      <c r="F284" t="s">
        <v>419</v>
      </c>
      <c r="G284" s="41">
        <v>120</v>
      </c>
      <c r="H284" s="7"/>
    </row>
    <row r="285" spans="1:8" hidden="1" x14ac:dyDescent="0.25">
      <c r="A285" s="7"/>
      <c r="B285" t="s">
        <v>77</v>
      </c>
      <c r="C285" s="67">
        <v>43810</v>
      </c>
      <c r="D285" t="s">
        <v>97</v>
      </c>
      <c r="E285" t="s">
        <v>62</v>
      </c>
      <c r="F285" t="s">
        <v>420</v>
      </c>
      <c r="G285" s="41">
        <v>160</v>
      </c>
      <c r="H285" s="7"/>
    </row>
    <row r="286" spans="1:8" hidden="1" x14ac:dyDescent="0.25">
      <c r="A286" s="7"/>
      <c r="B286" t="s">
        <v>77</v>
      </c>
      <c r="C286" s="67">
        <v>43810</v>
      </c>
      <c r="D286" t="s">
        <v>97</v>
      </c>
      <c r="E286" t="s">
        <v>143</v>
      </c>
      <c r="F286" t="s">
        <v>399</v>
      </c>
      <c r="G286" s="41">
        <v>292.60000000000002</v>
      </c>
      <c r="H286" s="7"/>
    </row>
    <row r="287" spans="1:8" hidden="1" x14ac:dyDescent="0.25">
      <c r="A287" s="7"/>
      <c r="B287" t="s">
        <v>77</v>
      </c>
      <c r="C287" s="67">
        <v>43811</v>
      </c>
      <c r="D287" t="s">
        <v>97</v>
      </c>
      <c r="E287" t="s">
        <v>408</v>
      </c>
      <c r="F287" t="s">
        <v>421</v>
      </c>
      <c r="G287" s="41">
        <v>200</v>
      </c>
      <c r="H287" s="7"/>
    </row>
    <row r="288" spans="1:8" hidden="1" x14ac:dyDescent="0.25">
      <c r="A288" s="7"/>
      <c r="B288" t="s">
        <v>77</v>
      </c>
      <c r="C288" s="67">
        <v>43815</v>
      </c>
      <c r="D288" t="s">
        <v>100</v>
      </c>
      <c r="E288" t="s">
        <v>99</v>
      </c>
      <c r="F288" t="s">
        <v>314</v>
      </c>
      <c r="G288" s="41">
        <v>132.08000000000001</v>
      </c>
      <c r="H288" s="7"/>
    </row>
    <row r="289" spans="1:8" hidden="1" x14ac:dyDescent="0.25">
      <c r="A289" s="7"/>
      <c r="B289" t="s">
        <v>77</v>
      </c>
      <c r="C289" s="67">
        <v>43816</v>
      </c>
      <c r="D289" t="s">
        <v>97</v>
      </c>
      <c r="E289" t="s">
        <v>423</v>
      </c>
      <c r="F289" t="s">
        <v>424</v>
      </c>
      <c r="G289" s="41">
        <v>80</v>
      </c>
      <c r="H289" s="7"/>
    </row>
    <row r="290" spans="1:8" hidden="1" x14ac:dyDescent="0.25">
      <c r="A290" s="7"/>
      <c r="B290" t="s">
        <v>77</v>
      </c>
      <c r="C290" s="67">
        <v>43816</v>
      </c>
      <c r="D290" t="s">
        <v>100</v>
      </c>
      <c r="E290" t="s">
        <v>121</v>
      </c>
      <c r="F290" t="s">
        <v>303</v>
      </c>
      <c r="G290" s="41">
        <v>200</v>
      </c>
      <c r="H290" s="7"/>
    </row>
    <row r="291" spans="1:8" hidden="1" x14ac:dyDescent="0.25">
      <c r="A291" s="7"/>
      <c r="B291" t="s">
        <v>77</v>
      </c>
      <c r="C291" s="67">
        <v>43817</v>
      </c>
      <c r="D291" t="s">
        <v>100</v>
      </c>
      <c r="E291" t="s">
        <v>104</v>
      </c>
      <c r="F291" t="s">
        <v>299</v>
      </c>
      <c r="G291" s="41">
        <v>650</v>
      </c>
      <c r="H291" s="7"/>
    </row>
    <row r="292" spans="1:8" hidden="1" x14ac:dyDescent="0.25">
      <c r="A292" s="7"/>
      <c r="B292" t="s">
        <v>77</v>
      </c>
      <c r="C292" s="67">
        <v>43818</v>
      </c>
      <c r="D292" t="s">
        <v>100</v>
      </c>
      <c r="E292" t="s">
        <v>129</v>
      </c>
      <c r="F292" t="s">
        <v>313</v>
      </c>
      <c r="G292" s="41">
        <v>43.34</v>
      </c>
      <c r="H292" s="7"/>
    </row>
    <row r="293" spans="1:8" hidden="1" x14ac:dyDescent="0.25">
      <c r="A293" s="7"/>
      <c r="B293" t="s">
        <v>77</v>
      </c>
      <c r="C293" s="67">
        <v>43818</v>
      </c>
      <c r="D293" t="s">
        <v>97</v>
      </c>
      <c r="E293" t="s">
        <v>99</v>
      </c>
      <c r="F293" t="s">
        <v>314</v>
      </c>
      <c r="G293" s="41">
        <v>105.57</v>
      </c>
      <c r="H293" s="7"/>
    </row>
    <row r="294" spans="1:8" hidden="1" x14ac:dyDescent="0.25">
      <c r="A294" s="7"/>
      <c r="B294" t="s">
        <v>77</v>
      </c>
      <c r="C294" s="67">
        <v>43818</v>
      </c>
      <c r="D294" t="s">
        <v>100</v>
      </c>
      <c r="E294" t="s">
        <v>110</v>
      </c>
      <c r="F294" t="s">
        <v>301</v>
      </c>
      <c r="G294" s="41">
        <v>100.4</v>
      </c>
      <c r="H294" s="7"/>
    </row>
    <row r="295" spans="1:8" hidden="1" x14ac:dyDescent="0.25">
      <c r="A295" s="7"/>
      <c r="B295" t="s">
        <v>77</v>
      </c>
      <c r="C295" s="67">
        <v>43819</v>
      </c>
      <c r="D295" t="s">
        <v>100</v>
      </c>
      <c r="E295" t="s">
        <v>146</v>
      </c>
      <c r="F295" t="s">
        <v>317</v>
      </c>
      <c r="G295" s="41">
        <v>215.31</v>
      </c>
      <c r="H295" s="7"/>
    </row>
    <row r="296" spans="1:8" hidden="1" x14ac:dyDescent="0.25">
      <c r="A296" s="7"/>
      <c r="B296" t="s">
        <v>77</v>
      </c>
      <c r="C296" s="67">
        <v>43836</v>
      </c>
      <c r="D296" t="s">
        <v>100</v>
      </c>
      <c r="E296" t="s">
        <v>146</v>
      </c>
      <c r="F296" t="s">
        <v>317</v>
      </c>
      <c r="G296" s="41">
        <v>214.86</v>
      </c>
      <c r="H296" s="7"/>
    </row>
    <row r="297" spans="1:8" x14ac:dyDescent="0.25">
      <c r="A297" s="7"/>
      <c r="B297" t="s">
        <v>77</v>
      </c>
      <c r="C297" s="67">
        <v>44196</v>
      </c>
      <c r="D297" t="s">
        <v>97</v>
      </c>
      <c r="E297" t="s">
        <v>423</v>
      </c>
      <c r="F297" t="s">
        <v>358</v>
      </c>
      <c r="G297" s="41">
        <v>1621.52</v>
      </c>
      <c r="H297" s="7"/>
    </row>
    <row r="298" spans="1:8" hidden="1" x14ac:dyDescent="0.25">
      <c r="A298" s="7"/>
      <c r="B298" t="s">
        <v>77</v>
      </c>
      <c r="C298" s="67">
        <v>43836</v>
      </c>
      <c r="D298" t="s">
        <v>97</v>
      </c>
      <c r="E298" t="s">
        <v>62</v>
      </c>
      <c r="F298" t="s">
        <v>224</v>
      </c>
      <c r="G298" s="41">
        <v>1050</v>
      </c>
      <c r="H298" s="7"/>
    </row>
    <row r="299" spans="1:8" hidden="1" x14ac:dyDescent="0.25">
      <c r="A299" s="7"/>
      <c r="B299" t="s">
        <v>77</v>
      </c>
      <c r="C299" s="67">
        <v>43836</v>
      </c>
      <c r="D299" t="s">
        <v>100</v>
      </c>
      <c r="E299" t="s">
        <v>102</v>
      </c>
      <c r="F299" t="s">
        <v>224</v>
      </c>
      <c r="G299" s="41">
        <v>87</v>
      </c>
      <c r="H299" s="7"/>
    </row>
    <row r="300" spans="1:8" hidden="1" x14ac:dyDescent="0.25">
      <c r="A300" s="7"/>
      <c r="B300" t="s">
        <v>77</v>
      </c>
      <c r="C300" s="67">
        <v>43836</v>
      </c>
      <c r="D300" t="s">
        <v>97</v>
      </c>
      <c r="E300" t="s">
        <v>148</v>
      </c>
      <c r="F300" t="s">
        <v>224</v>
      </c>
      <c r="G300" s="41">
        <v>559.66999999999996</v>
      </c>
      <c r="H300" s="7"/>
    </row>
    <row r="301" spans="1:8" hidden="1" x14ac:dyDescent="0.25">
      <c r="A301" s="7"/>
      <c r="B301" t="s">
        <v>77</v>
      </c>
      <c r="C301" s="67">
        <v>43838</v>
      </c>
      <c r="D301" t="s">
        <v>97</v>
      </c>
      <c r="E301" t="s">
        <v>62</v>
      </c>
      <c r="F301" t="s">
        <v>311</v>
      </c>
      <c r="G301" s="41">
        <v>1660</v>
      </c>
      <c r="H301" s="7"/>
    </row>
    <row r="302" spans="1:8" hidden="1" x14ac:dyDescent="0.25">
      <c r="A302" s="7"/>
      <c r="B302" t="s">
        <v>77</v>
      </c>
      <c r="C302" s="67">
        <v>43839</v>
      </c>
      <c r="D302" t="s">
        <v>97</v>
      </c>
      <c r="E302" t="s">
        <v>138</v>
      </c>
      <c r="F302" t="s">
        <v>224</v>
      </c>
      <c r="G302" s="41">
        <v>210</v>
      </c>
      <c r="H302" s="7"/>
    </row>
    <row r="303" spans="1:8" hidden="1" x14ac:dyDescent="0.25">
      <c r="A303" s="7"/>
      <c r="B303" t="s">
        <v>77</v>
      </c>
      <c r="C303" s="67">
        <v>43843</v>
      </c>
      <c r="D303" t="s">
        <v>100</v>
      </c>
      <c r="E303" t="s">
        <v>110</v>
      </c>
      <c r="F303" t="s">
        <v>294</v>
      </c>
      <c r="G303" s="41">
        <v>102.33</v>
      </c>
      <c r="H303" s="7"/>
    </row>
    <row r="304" spans="1:8" hidden="1" x14ac:dyDescent="0.25">
      <c r="A304" s="7"/>
      <c r="B304" t="s">
        <v>77</v>
      </c>
      <c r="C304" s="67">
        <v>43844</v>
      </c>
      <c r="D304" t="s">
        <v>97</v>
      </c>
      <c r="E304" t="s">
        <v>62</v>
      </c>
      <c r="F304" t="s">
        <v>325</v>
      </c>
      <c r="G304" s="41">
        <v>1230</v>
      </c>
      <c r="H304" s="7"/>
    </row>
    <row r="305" spans="1:8" hidden="1" x14ac:dyDescent="0.25">
      <c r="A305" s="7"/>
      <c r="B305" t="s">
        <v>77</v>
      </c>
      <c r="C305" s="67">
        <v>43845</v>
      </c>
      <c r="D305" t="s">
        <v>100</v>
      </c>
      <c r="E305" t="s">
        <v>104</v>
      </c>
      <c r="F305" t="s">
        <v>299</v>
      </c>
      <c r="G305" s="41">
        <v>650</v>
      </c>
      <c r="H305" s="7"/>
    </row>
    <row r="306" spans="1:8" hidden="1" x14ac:dyDescent="0.25">
      <c r="A306" s="7"/>
      <c r="B306" t="s">
        <v>77</v>
      </c>
      <c r="C306" s="67">
        <v>43846</v>
      </c>
      <c r="D306" t="s">
        <v>100</v>
      </c>
      <c r="E306" t="s">
        <v>121</v>
      </c>
      <c r="F306" t="s">
        <v>303</v>
      </c>
      <c r="G306" s="41">
        <v>200</v>
      </c>
      <c r="H306" s="7"/>
    </row>
    <row r="307" spans="1:8" hidden="1" x14ac:dyDescent="0.25">
      <c r="A307" s="7"/>
      <c r="B307" t="s">
        <v>77</v>
      </c>
      <c r="C307" s="67">
        <v>43846</v>
      </c>
      <c r="D307" t="s">
        <v>97</v>
      </c>
      <c r="E307" t="s">
        <v>408</v>
      </c>
      <c r="F307" t="s">
        <v>389</v>
      </c>
      <c r="G307" s="41">
        <v>150</v>
      </c>
      <c r="H307" s="7"/>
    </row>
    <row r="308" spans="1:8" hidden="1" x14ac:dyDescent="0.25">
      <c r="A308" s="7"/>
      <c r="B308" t="s">
        <v>77</v>
      </c>
      <c r="C308" s="67">
        <v>43850</v>
      </c>
      <c r="D308" t="s">
        <v>100</v>
      </c>
      <c r="E308" t="s">
        <v>110</v>
      </c>
      <c r="F308" t="s">
        <v>301</v>
      </c>
      <c r="G308" s="41">
        <v>100</v>
      </c>
      <c r="H308" s="7"/>
    </row>
    <row r="309" spans="1:8" hidden="1" x14ac:dyDescent="0.25">
      <c r="A309" s="7"/>
      <c r="B309" t="s">
        <v>77</v>
      </c>
      <c r="C309" s="67">
        <v>43850</v>
      </c>
      <c r="D309" t="s">
        <v>97</v>
      </c>
      <c r="E309" t="s">
        <v>145</v>
      </c>
      <c r="F309" t="s">
        <v>224</v>
      </c>
      <c r="G309" s="41">
        <v>86</v>
      </c>
      <c r="H309" s="7"/>
    </row>
    <row r="310" spans="1:8" hidden="1" x14ac:dyDescent="0.25">
      <c r="A310" s="7"/>
      <c r="B310" t="s">
        <v>77</v>
      </c>
      <c r="C310" s="67">
        <v>43851</v>
      </c>
      <c r="D310" t="s">
        <v>100</v>
      </c>
      <c r="E310" t="s">
        <v>129</v>
      </c>
      <c r="F310" t="s">
        <v>313</v>
      </c>
      <c r="G310" s="41">
        <v>40.67</v>
      </c>
      <c r="H310" s="7"/>
    </row>
    <row r="311" spans="1:8" hidden="1" x14ac:dyDescent="0.25">
      <c r="A311" s="7"/>
      <c r="B311" t="s">
        <v>77</v>
      </c>
      <c r="C311" s="67">
        <v>43852</v>
      </c>
      <c r="D311" t="s">
        <v>97</v>
      </c>
      <c r="E311" t="s">
        <v>143</v>
      </c>
      <c r="F311" t="s">
        <v>295</v>
      </c>
      <c r="G311" s="41">
        <v>158.49</v>
      </c>
      <c r="H311" s="7"/>
    </row>
    <row r="312" spans="1:8" hidden="1" x14ac:dyDescent="0.25">
      <c r="A312" s="7"/>
      <c r="B312" t="s">
        <v>77</v>
      </c>
      <c r="C312" s="67">
        <v>43852</v>
      </c>
      <c r="D312" t="s">
        <v>97</v>
      </c>
      <c r="E312" t="s">
        <v>99</v>
      </c>
      <c r="F312" t="s">
        <v>314</v>
      </c>
      <c r="G312" s="41">
        <v>83.64</v>
      </c>
      <c r="H312" s="7"/>
    </row>
    <row r="313" spans="1:8" hidden="1" x14ac:dyDescent="0.25">
      <c r="A313" s="7"/>
      <c r="B313" t="s">
        <v>77</v>
      </c>
      <c r="C313" s="67">
        <v>43854</v>
      </c>
      <c r="D313" t="s">
        <v>97</v>
      </c>
      <c r="E313" t="s">
        <v>143</v>
      </c>
      <c r="F313" t="s">
        <v>399</v>
      </c>
      <c r="G313" s="41">
        <v>293.77</v>
      </c>
      <c r="H313" s="7"/>
    </row>
    <row r="314" spans="1:8" hidden="1" x14ac:dyDescent="0.25">
      <c r="A314" s="7"/>
      <c r="B314" t="s">
        <v>77</v>
      </c>
      <c r="C314" s="67">
        <v>43854</v>
      </c>
      <c r="D314" t="s">
        <v>100</v>
      </c>
      <c r="E314" t="s">
        <v>99</v>
      </c>
      <c r="F314" t="s">
        <v>314</v>
      </c>
      <c r="G314" s="41">
        <v>128.55000000000001</v>
      </c>
      <c r="H314" s="7"/>
    </row>
    <row r="315" spans="1:8" hidden="1" x14ac:dyDescent="0.25">
      <c r="A315" s="7"/>
      <c r="B315" t="s">
        <v>77</v>
      </c>
      <c r="C315" s="67">
        <v>43855</v>
      </c>
      <c r="D315" t="s">
        <v>97</v>
      </c>
      <c r="E315" t="s">
        <v>423</v>
      </c>
      <c r="F315" t="s">
        <v>358</v>
      </c>
      <c r="G315" s="41">
        <v>404.88</v>
      </c>
      <c r="H315" s="7"/>
    </row>
    <row r="316" spans="1:8" hidden="1" x14ac:dyDescent="0.25">
      <c r="A316" s="7"/>
      <c r="B316" t="s">
        <v>77</v>
      </c>
      <c r="C316" s="67">
        <v>43871</v>
      </c>
      <c r="D316" t="s">
        <v>97</v>
      </c>
      <c r="E316" t="s">
        <v>62</v>
      </c>
      <c r="F316" t="s">
        <v>224</v>
      </c>
      <c r="G316" s="41">
        <v>1000</v>
      </c>
      <c r="H316" s="7"/>
    </row>
    <row r="317" spans="1:8" hidden="1" x14ac:dyDescent="0.25">
      <c r="A317" s="7"/>
      <c r="B317" t="s">
        <v>77</v>
      </c>
      <c r="C317" s="67">
        <v>43871</v>
      </c>
      <c r="D317" t="s">
        <v>100</v>
      </c>
      <c r="E317" t="s">
        <v>106</v>
      </c>
      <c r="F317" t="s">
        <v>335</v>
      </c>
      <c r="G317" s="41">
        <v>250</v>
      </c>
      <c r="H317" s="7"/>
    </row>
    <row r="318" spans="1:8" hidden="1" x14ac:dyDescent="0.25">
      <c r="A318" s="7"/>
      <c r="B318" t="s">
        <v>77</v>
      </c>
      <c r="C318" s="67">
        <v>43872</v>
      </c>
      <c r="D318" t="s">
        <v>97</v>
      </c>
      <c r="E318" t="s">
        <v>148</v>
      </c>
      <c r="F318" t="s">
        <v>224</v>
      </c>
      <c r="G318" s="41">
        <v>648.87</v>
      </c>
      <c r="H318" s="7"/>
    </row>
    <row r="319" spans="1:8" hidden="1" x14ac:dyDescent="0.25">
      <c r="A319" s="7"/>
      <c r="B319" t="s">
        <v>77</v>
      </c>
      <c r="C319" s="67">
        <v>43872</v>
      </c>
      <c r="D319" t="s">
        <v>100</v>
      </c>
      <c r="E319" t="s">
        <v>110</v>
      </c>
      <c r="F319" t="s">
        <v>294</v>
      </c>
      <c r="G319" s="41">
        <v>102</v>
      </c>
      <c r="H319" s="7"/>
    </row>
    <row r="320" spans="1:8" hidden="1" x14ac:dyDescent="0.25">
      <c r="A320" s="7"/>
      <c r="B320" t="s">
        <v>77</v>
      </c>
      <c r="C320" s="67">
        <v>43873</v>
      </c>
      <c r="D320" t="s">
        <v>100</v>
      </c>
      <c r="E320" t="s">
        <v>121</v>
      </c>
      <c r="F320" t="s">
        <v>303</v>
      </c>
      <c r="G320" s="41">
        <v>100</v>
      </c>
      <c r="H320" s="7"/>
    </row>
    <row r="321" spans="1:8" hidden="1" x14ac:dyDescent="0.25">
      <c r="A321" s="7"/>
      <c r="B321" t="s">
        <v>77</v>
      </c>
      <c r="C321" s="67">
        <v>43873</v>
      </c>
      <c r="D321" t="s">
        <v>97</v>
      </c>
      <c r="E321" t="s">
        <v>143</v>
      </c>
      <c r="F321" t="s">
        <v>224</v>
      </c>
      <c r="G321" s="41">
        <v>115</v>
      </c>
      <c r="H321" s="7"/>
    </row>
    <row r="322" spans="1:8" hidden="1" x14ac:dyDescent="0.25">
      <c r="A322" s="7"/>
      <c r="B322" t="s">
        <v>77</v>
      </c>
      <c r="C322" s="67">
        <v>43874</v>
      </c>
      <c r="D322" t="s">
        <v>97</v>
      </c>
      <c r="E322" t="s">
        <v>143</v>
      </c>
      <c r="F322" t="s">
        <v>318</v>
      </c>
      <c r="G322" s="41">
        <v>158</v>
      </c>
      <c r="H322" s="7"/>
    </row>
    <row r="323" spans="1:8" hidden="1" x14ac:dyDescent="0.25">
      <c r="A323" s="7"/>
      <c r="B323" t="s">
        <v>77</v>
      </c>
      <c r="C323" s="67">
        <v>43874</v>
      </c>
      <c r="D323" t="s">
        <v>100</v>
      </c>
      <c r="E323" t="s">
        <v>110</v>
      </c>
      <c r="F323" t="s">
        <v>437</v>
      </c>
      <c r="G323" s="41">
        <v>100</v>
      </c>
      <c r="H323" s="7"/>
    </row>
    <row r="324" spans="1:8" hidden="1" x14ac:dyDescent="0.25">
      <c r="A324" s="7"/>
      <c r="B324" t="s">
        <v>77</v>
      </c>
      <c r="C324" s="67">
        <v>43874</v>
      </c>
      <c r="D324" t="s">
        <v>97</v>
      </c>
      <c r="E324" t="s">
        <v>138</v>
      </c>
      <c r="F324" t="s">
        <v>224</v>
      </c>
      <c r="G324" s="41">
        <v>100</v>
      </c>
      <c r="H324" s="7"/>
    </row>
    <row r="325" spans="1:8" hidden="1" x14ac:dyDescent="0.25">
      <c r="A325" s="7"/>
      <c r="B325" t="s">
        <v>77</v>
      </c>
      <c r="C325" s="67">
        <v>43875</v>
      </c>
      <c r="D325" t="s">
        <v>100</v>
      </c>
      <c r="E325" t="s">
        <v>104</v>
      </c>
      <c r="F325" t="s">
        <v>299</v>
      </c>
      <c r="G325" s="41">
        <v>650</v>
      </c>
      <c r="H325" s="7"/>
    </row>
    <row r="326" spans="1:8" hidden="1" x14ac:dyDescent="0.25">
      <c r="A326" s="7"/>
      <c r="B326" t="s">
        <v>77</v>
      </c>
      <c r="C326" s="67">
        <v>43879</v>
      </c>
      <c r="D326" t="s">
        <v>100</v>
      </c>
      <c r="E326" t="s">
        <v>102</v>
      </c>
      <c r="F326" t="s">
        <v>224</v>
      </c>
      <c r="G326" s="41">
        <v>263.60000000000002</v>
      </c>
      <c r="H326" s="7"/>
    </row>
    <row r="327" spans="1:8" hidden="1" x14ac:dyDescent="0.25">
      <c r="A327" s="7"/>
      <c r="B327" t="s">
        <v>77</v>
      </c>
      <c r="C327" s="67">
        <v>43881</v>
      </c>
      <c r="D327" t="s">
        <v>97</v>
      </c>
      <c r="E327" t="s">
        <v>62</v>
      </c>
      <c r="F327" t="s">
        <v>325</v>
      </c>
      <c r="G327" s="41">
        <v>830</v>
      </c>
      <c r="H327" s="7"/>
    </row>
    <row r="328" spans="1:8" hidden="1" x14ac:dyDescent="0.25">
      <c r="A328" s="7"/>
      <c r="B328" t="s">
        <v>77</v>
      </c>
      <c r="C328" s="67">
        <v>43881</v>
      </c>
      <c r="D328" t="s">
        <v>100</v>
      </c>
      <c r="E328" t="s">
        <v>110</v>
      </c>
      <c r="F328" t="s">
        <v>301</v>
      </c>
      <c r="G328" s="41">
        <v>100.4</v>
      </c>
      <c r="H328" s="7"/>
    </row>
    <row r="329" spans="1:8" hidden="1" x14ac:dyDescent="0.25">
      <c r="A329" s="7"/>
      <c r="B329" t="s">
        <v>77</v>
      </c>
      <c r="C329" s="67">
        <v>43881</v>
      </c>
      <c r="D329" t="s">
        <v>97</v>
      </c>
      <c r="E329" t="s">
        <v>62</v>
      </c>
      <c r="F329" t="s">
        <v>420</v>
      </c>
      <c r="G329" s="41">
        <v>475</v>
      </c>
      <c r="H329" s="7"/>
    </row>
    <row r="330" spans="1:8" hidden="1" x14ac:dyDescent="0.25">
      <c r="A330" s="7"/>
      <c r="B330" t="s">
        <v>77</v>
      </c>
      <c r="C330" s="67">
        <v>43881</v>
      </c>
      <c r="D330" t="s">
        <v>100</v>
      </c>
      <c r="E330" t="s">
        <v>62</v>
      </c>
      <c r="F330" t="s">
        <v>311</v>
      </c>
      <c r="G330" s="41">
        <v>495</v>
      </c>
      <c r="H330" s="7"/>
    </row>
    <row r="331" spans="1:8" hidden="1" x14ac:dyDescent="0.25">
      <c r="A331" s="7"/>
      <c r="B331" t="s">
        <v>77</v>
      </c>
      <c r="C331" s="67">
        <v>43888</v>
      </c>
      <c r="D331" t="s">
        <v>97</v>
      </c>
      <c r="E331" t="s">
        <v>99</v>
      </c>
      <c r="F331" t="s">
        <v>314</v>
      </c>
      <c r="G331" s="41">
        <v>85.56</v>
      </c>
      <c r="H331" s="7"/>
    </row>
    <row r="332" spans="1:8" hidden="1" x14ac:dyDescent="0.25">
      <c r="A332" s="7"/>
      <c r="B332" t="s">
        <v>77</v>
      </c>
      <c r="C332" s="67">
        <v>43888</v>
      </c>
      <c r="D332" t="s">
        <v>100</v>
      </c>
      <c r="E332" t="s">
        <v>99</v>
      </c>
      <c r="F332" t="s">
        <v>314</v>
      </c>
      <c r="G332" s="41">
        <v>74.95</v>
      </c>
      <c r="H332" s="7"/>
    </row>
    <row r="333" spans="1:8" hidden="1" x14ac:dyDescent="0.25">
      <c r="A333" s="7"/>
      <c r="B333" t="s">
        <v>77</v>
      </c>
      <c r="C333" s="67">
        <v>43888</v>
      </c>
      <c r="D333" t="s">
        <v>97</v>
      </c>
      <c r="E333" t="s">
        <v>143</v>
      </c>
      <c r="F333" t="s">
        <v>399</v>
      </c>
      <c r="G333" s="41">
        <v>294.04000000000002</v>
      </c>
      <c r="H333" s="7"/>
    </row>
    <row r="334" spans="1:8" hidden="1" x14ac:dyDescent="0.25">
      <c r="A334" s="7"/>
      <c r="B334" t="s">
        <v>77</v>
      </c>
      <c r="C334" s="67">
        <v>43889</v>
      </c>
      <c r="D334" t="s">
        <v>100</v>
      </c>
      <c r="E334" t="s">
        <v>121</v>
      </c>
      <c r="F334" t="s">
        <v>166</v>
      </c>
      <c r="G334" s="41">
        <v>60</v>
      </c>
      <c r="H334" s="7"/>
    </row>
    <row r="335" spans="1:8" hidden="1" x14ac:dyDescent="0.25">
      <c r="A335" s="7"/>
      <c r="B335" t="s">
        <v>77</v>
      </c>
      <c r="C335" s="67">
        <v>43889</v>
      </c>
      <c r="D335" t="s">
        <v>100</v>
      </c>
      <c r="E335" t="s">
        <v>146</v>
      </c>
      <c r="F335" t="s">
        <v>317</v>
      </c>
      <c r="G335" s="41">
        <v>215.58</v>
      </c>
      <c r="H335" s="7"/>
    </row>
    <row r="336" spans="1:8" hidden="1" x14ac:dyDescent="0.25">
      <c r="A336" s="7"/>
      <c r="B336" t="s">
        <v>77</v>
      </c>
      <c r="C336" s="67">
        <v>43893</v>
      </c>
      <c r="D336" t="s">
        <v>100</v>
      </c>
      <c r="E336" t="s">
        <v>129</v>
      </c>
      <c r="F336" t="s">
        <v>313</v>
      </c>
      <c r="G336" s="41">
        <v>40.5</v>
      </c>
      <c r="H336" s="7"/>
    </row>
    <row r="337" spans="1:8" hidden="1" x14ac:dyDescent="0.25">
      <c r="A337" s="7"/>
      <c r="B337" t="s">
        <v>77</v>
      </c>
      <c r="C337" s="67">
        <v>43893</v>
      </c>
      <c r="D337" t="s">
        <v>100</v>
      </c>
      <c r="E337" t="s">
        <v>106</v>
      </c>
      <c r="F337" t="s">
        <v>335</v>
      </c>
      <c r="G337" s="41">
        <v>70</v>
      </c>
      <c r="H337" s="7"/>
    </row>
    <row r="338" spans="1:8" hidden="1" x14ac:dyDescent="0.25">
      <c r="A338" s="7"/>
      <c r="B338" t="s">
        <v>77</v>
      </c>
      <c r="C338" s="67">
        <v>43894</v>
      </c>
      <c r="D338" t="s">
        <v>97</v>
      </c>
      <c r="E338" t="s">
        <v>62</v>
      </c>
      <c r="F338" t="s">
        <v>311</v>
      </c>
      <c r="G338" s="41">
        <v>250</v>
      </c>
      <c r="H338" s="7"/>
    </row>
    <row r="339" spans="1:8" hidden="1" x14ac:dyDescent="0.25">
      <c r="A339" s="7"/>
      <c r="B339" t="s">
        <v>77</v>
      </c>
      <c r="C339" s="67">
        <v>43894</v>
      </c>
      <c r="D339" t="s">
        <v>100</v>
      </c>
      <c r="E339" t="s">
        <v>121</v>
      </c>
      <c r="F339" t="s">
        <v>303</v>
      </c>
      <c r="G339" s="41">
        <v>200</v>
      </c>
      <c r="H339" s="7"/>
    </row>
    <row r="340" spans="1:8" hidden="1" x14ac:dyDescent="0.25">
      <c r="A340" s="7"/>
      <c r="B340" t="s">
        <v>77</v>
      </c>
      <c r="C340" s="67">
        <v>43894</v>
      </c>
      <c r="D340" t="s">
        <v>100</v>
      </c>
      <c r="E340" t="s">
        <v>146</v>
      </c>
      <c r="F340" t="s">
        <v>317</v>
      </c>
      <c r="G340" s="41">
        <v>214.8</v>
      </c>
      <c r="H340" s="7"/>
    </row>
    <row r="341" spans="1:8" hidden="1" x14ac:dyDescent="0.25">
      <c r="A341" s="7"/>
      <c r="B341" t="s">
        <v>77</v>
      </c>
      <c r="C341" s="67">
        <v>43901</v>
      </c>
      <c r="D341" t="s">
        <v>97</v>
      </c>
      <c r="E341" t="s">
        <v>62</v>
      </c>
      <c r="F341" t="s">
        <v>311</v>
      </c>
      <c r="G341" s="41">
        <v>1170</v>
      </c>
      <c r="H341" s="7"/>
    </row>
    <row r="342" spans="1:8" hidden="1" x14ac:dyDescent="0.25">
      <c r="A342" s="7"/>
      <c r="B342" t="s">
        <v>77</v>
      </c>
      <c r="C342" s="67">
        <v>43901</v>
      </c>
      <c r="D342" t="s">
        <v>100</v>
      </c>
      <c r="E342" t="s">
        <v>110</v>
      </c>
      <c r="F342" t="s">
        <v>294</v>
      </c>
      <c r="G342" s="41">
        <v>210</v>
      </c>
      <c r="H342" s="7"/>
    </row>
    <row r="343" spans="1:8" hidden="1" x14ac:dyDescent="0.25">
      <c r="A343" s="7"/>
      <c r="B343" t="s">
        <v>77</v>
      </c>
      <c r="C343" s="67">
        <v>43901</v>
      </c>
      <c r="D343" t="s">
        <v>97</v>
      </c>
      <c r="E343" t="s">
        <v>143</v>
      </c>
      <c r="F343" t="s">
        <v>399</v>
      </c>
      <c r="G343" s="41">
        <v>286</v>
      </c>
      <c r="H343" s="7"/>
    </row>
    <row r="344" spans="1:8" hidden="1" x14ac:dyDescent="0.25">
      <c r="A344" s="7"/>
      <c r="B344" t="s">
        <v>77</v>
      </c>
      <c r="C344" s="67">
        <v>43901</v>
      </c>
      <c r="D344" t="s">
        <v>100</v>
      </c>
      <c r="E344" t="s">
        <v>143</v>
      </c>
      <c r="F344" t="s">
        <v>442</v>
      </c>
      <c r="G344" s="41">
        <v>200</v>
      </c>
      <c r="H344" s="7"/>
    </row>
    <row r="345" spans="1:8" hidden="1" x14ac:dyDescent="0.25">
      <c r="A345" s="7"/>
      <c r="B345" t="s">
        <v>77</v>
      </c>
      <c r="C345" s="67">
        <v>43903</v>
      </c>
      <c r="D345" t="s">
        <v>97</v>
      </c>
      <c r="E345" t="s">
        <v>148</v>
      </c>
      <c r="F345" t="s">
        <v>224</v>
      </c>
      <c r="G345" s="41">
        <v>233.7</v>
      </c>
      <c r="H345" s="7"/>
    </row>
    <row r="346" spans="1:8" hidden="1" x14ac:dyDescent="0.25">
      <c r="A346" s="7"/>
      <c r="B346" t="s">
        <v>77</v>
      </c>
      <c r="C346" s="67">
        <v>43906</v>
      </c>
      <c r="D346" t="s">
        <v>97</v>
      </c>
      <c r="F346" t="s">
        <v>224</v>
      </c>
      <c r="G346" s="41">
        <v>782.15</v>
      </c>
      <c r="H346" s="7"/>
    </row>
    <row r="347" spans="1:8" hidden="1" x14ac:dyDescent="0.25">
      <c r="A347" s="7"/>
      <c r="B347" t="s">
        <v>77</v>
      </c>
      <c r="C347" s="67">
        <v>43906</v>
      </c>
      <c r="D347" t="s">
        <v>100</v>
      </c>
      <c r="E347" t="s">
        <v>104</v>
      </c>
      <c r="F347" t="s">
        <v>299</v>
      </c>
      <c r="G347" s="41">
        <v>650</v>
      </c>
      <c r="H347" s="7"/>
    </row>
    <row r="348" spans="1:8" hidden="1" x14ac:dyDescent="0.25">
      <c r="A348" s="7"/>
      <c r="B348" t="s">
        <v>77</v>
      </c>
      <c r="C348" s="67">
        <v>43906</v>
      </c>
      <c r="D348" t="s">
        <v>100</v>
      </c>
      <c r="E348" t="s">
        <v>408</v>
      </c>
      <c r="F348" t="s">
        <v>326</v>
      </c>
      <c r="G348" s="41">
        <v>91.85</v>
      </c>
      <c r="H348" s="7"/>
    </row>
    <row r="349" spans="1:8" hidden="1" x14ac:dyDescent="0.25">
      <c r="A349" s="7"/>
      <c r="B349" t="s">
        <v>77</v>
      </c>
      <c r="C349" s="67">
        <v>43910</v>
      </c>
      <c r="D349" t="s">
        <v>97</v>
      </c>
      <c r="E349" t="s">
        <v>62</v>
      </c>
      <c r="F349" t="s">
        <v>224</v>
      </c>
      <c r="G349" s="41">
        <v>1112</v>
      </c>
      <c r="H349" s="7"/>
    </row>
    <row r="350" spans="1:8" hidden="1" x14ac:dyDescent="0.25">
      <c r="A350" s="7"/>
      <c r="B350" t="s">
        <v>77</v>
      </c>
      <c r="C350" s="67">
        <v>43910</v>
      </c>
      <c r="D350" t="s">
        <v>100</v>
      </c>
      <c r="E350" t="s">
        <v>110</v>
      </c>
      <c r="F350" t="s">
        <v>301</v>
      </c>
      <c r="G350" s="41">
        <v>101</v>
      </c>
      <c r="H350" s="7"/>
    </row>
    <row r="351" spans="1:8" hidden="1" x14ac:dyDescent="0.25">
      <c r="A351" s="7"/>
      <c r="B351" t="s">
        <v>77</v>
      </c>
      <c r="C351" s="67">
        <v>43910</v>
      </c>
      <c r="D351" t="s">
        <v>97</v>
      </c>
      <c r="E351" t="s">
        <v>62</v>
      </c>
      <c r="F351" t="s">
        <v>224</v>
      </c>
      <c r="G351" s="41">
        <v>275</v>
      </c>
      <c r="H351" s="7"/>
    </row>
    <row r="352" spans="1:8" hidden="1" x14ac:dyDescent="0.25">
      <c r="A352" s="7"/>
      <c r="B352" t="s">
        <v>77</v>
      </c>
      <c r="C352" s="67">
        <v>43923</v>
      </c>
      <c r="D352" t="s">
        <v>97</v>
      </c>
      <c r="F352" t="s">
        <v>224</v>
      </c>
      <c r="G352" s="41">
        <v>5564.85</v>
      </c>
      <c r="H352" s="7"/>
    </row>
    <row r="353" spans="1:8" hidden="1" x14ac:dyDescent="0.25">
      <c r="A353" s="7"/>
      <c r="B353" t="s">
        <v>77</v>
      </c>
      <c r="C353" s="67">
        <v>43924</v>
      </c>
      <c r="D353" t="s">
        <v>100</v>
      </c>
      <c r="E353" t="s">
        <v>121</v>
      </c>
      <c r="F353" t="s">
        <v>303</v>
      </c>
      <c r="G353" s="41">
        <v>200</v>
      </c>
      <c r="H353" s="7"/>
    </row>
    <row r="354" spans="1:8" hidden="1" x14ac:dyDescent="0.25">
      <c r="A354" s="7"/>
      <c r="B354" t="s">
        <v>77</v>
      </c>
      <c r="C354" s="67">
        <v>43927</v>
      </c>
      <c r="D354" t="s">
        <v>97</v>
      </c>
      <c r="E354" t="s">
        <v>148</v>
      </c>
      <c r="F354" t="s">
        <v>224</v>
      </c>
      <c r="G354" s="41"/>
      <c r="H354" s="7"/>
    </row>
    <row r="355" spans="1:8" hidden="1" x14ac:dyDescent="0.25">
      <c r="A355" s="7"/>
      <c r="B355" t="s">
        <v>77</v>
      </c>
      <c r="C355" s="67">
        <v>43927</v>
      </c>
      <c r="D355" t="s">
        <v>97</v>
      </c>
      <c r="E355" t="s">
        <v>138</v>
      </c>
      <c r="F355" t="s">
        <v>224</v>
      </c>
      <c r="G355" s="41"/>
      <c r="H355" s="7"/>
    </row>
    <row r="356" spans="1:8" hidden="1" x14ac:dyDescent="0.25">
      <c r="A356" s="7"/>
      <c r="B356" t="s">
        <v>77</v>
      </c>
      <c r="C356" s="67">
        <v>43928</v>
      </c>
      <c r="D356" t="s">
        <v>97</v>
      </c>
      <c r="E356" t="s">
        <v>62</v>
      </c>
      <c r="F356" t="s">
        <v>311</v>
      </c>
      <c r="G356" s="41"/>
      <c r="H356" s="7"/>
    </row>
    <row r="357" spans="1:8" hidden="1" x14ac:dyDescent="0.25">
      <c r="A357" s="7"/>
      <c r="B357" t="s">
        <v>77</v>
      </c>
      <c r="C357" s="67">
        <v>43928</v>
      </c>
      <c r="D357" t="s">
        <v>97</v>
      </c>
      <c r="E357" t="s">
        <v>62</v>
      </c>
      <c r="F357" t="s">
        <v>311</v>
      </c>
      <c r="G357" s="41"/>
      <c r="H357" s="7"/>
    </row>
    <row r="358" spans="1:8" hidden="1" x14ac:dyDescent="0.25">
      <c r="A358" s="7"/>
      <c r="B358" t="s">
        <v>77</v>
      </c>
      <c r="C358" s="67">
        <v>43934</v>
      </c>
      <c r="D358" t="s">
        <v>100</v>
      </c>
      <c r="E358" t="s">
        <v>110</v>
      </c>
      <c r="F358" t="s">
        <v>294</v>
      </c>
      <c r="G358" s="41">
        <v>98</v>
      </c>
      <c r="H358" s="7"/>
    </row>
    <row r="359" spans="1:8" hidden="1" x14ac:dyDescent="0.25">
      <c r="A359" s="7"/>
      <c r="B359" t="s">
        <v>77</v>
      </c>
      <c r="C359" s="67">
        <v>43936</v>
      </c>
      <c r="D359" t="s">
        <v>100</v>
      </c>
      <c r="E359" t="s">
        <v>104</v>
      </c>
      <c r="F359" t="s">
        <v>299</v>
      </c>
      <c r="G359" s="41">
        <v>700</v>
      </c>
      <c r="H359" s="7"/>
    </row>
    <row r="360" spans="1:8" hidden="1" x14ac:dyDescent="0.25">
      <c r="A360" s="7"/>
      <c r="B360" t="s">
        <v>77</v>
      </c>
      <c r="C360" s="67">
        <v>43937</v>
      </c>
      <c r="D360" t="s">
        <v>100</v>
      </c>
      <c r="E360" t="s">
        <v>143</v>
      </c>
      <c r="F360" t="s">
        <v>326</v>
      </c>
      <c r="G360" s="76">
        <v>66.150000000000006</v>
      </c>
      <c r="H360" s="7"/>
    </row>
    <row r="361" spans="1:8" hidden="1" x14ac:dyDescent="0.25">
      <c r="A361" s="7"/>
      <c r="B361" t="s">
        <v>77</v>
      </c>
      <c r="C361" s="67">
        <v>43937</v>
      </c>
      <c r="D361" t="s">
        <v>100</v>
      </c>
      <c r="E361" t="s">
        <v>121</v>
      </c>
      <c r="F361" t="s">
        <v>337</v>
      </c>
      <c r="G361" s="41">
        <v>100</v>
      </c>
      <c r="H361" s="7"/>
    </row>
    <row r="362" spans="1:8" hidden="1" x14ac:dyDescent="0.25">
      <c r="A362" s="7"/>
      <c r="B362" t="s">
        <v>77</v>
      </c>
      <c r="C362" s="67">
        <v>43941</v>
      </c>
      <c r="D362" t="s">
        <v>97</v>
      </c>
      <c r="E362" t="s">
        <v>62</v>
      </c>
      <c r="F362" t="s">
        <v>325</v>
      </c>
      <c r="G362" s="41">
        <v>1112</v>
      </c>
      <c r="H362" s="7"/>
    </row>
    <row r="363" spans="1:8" hidden="1" x14ac:dyDescent="0.25">
      <c r="A363" s="7"/>
      <c r="B363" t="s">
        <v>77</v>
      </c>
      <c r="C363" s="67">
        <v>43950</v>
      </c>
      <c r="D363" t="s">
        <v>100</v>
      </c>
      <c r="E363" t="s">
        <v>146</v>
      </c>
      <c r="F363" t="s">
        <v>317</v>
      </c>
      <c r="G363" s="41">
        <v>215.55</v>
      </c>
      <c r="H363" s="7"/>
    </row>
    <row r="364" spans="1:8" hidden="1" x14ac:dyDescent="0.25">
      <c r="A364" s="7"/>
      <c r="B364" t="s">
        <v>77</v>
      </c>
      <c r="C364" s="67">
        <v>43950</v>
      </c>
      <c r="D364" t="s">
        <v>100</v>
      </c>
      <c r="E364" t="s">
        <v>121</v>
      </c>
      <c r="F364" t="s">
        <v>387</v>
      </c>
      <c r="G364" s="41">
        <v>50</v>
      </c>
      <c r="H364" s="7"/>
    </row>
    <row r="365" spans="1:8" hidden="1" x14ac:dyDescent="0.25">
      <c r="A365" s="7"/>
      <c r="B365" t="s">
        <v>77</v>
      </c>
      <c r="C365" s="67">
        <v>43951</v>
      </c>
      <c r="D365" t="s">
        <v>100</v>
      </c>
      <c r="E365" t="s">
        <v>99</v>
      </c>
      <c r="F365" t="s">
        <v>314</v>
      </c>
      <c r="G365" s="41">
        <v>75.58</v>
      </c>
      <c r="H365" s="7"/>
    </row>
    <row r="366" spans="1:8" hidden="1" x14ac:dyDescent="0.25">
      <c r="A366" s="7"/>
      <c r="B366" t="s">
        <v>77</v>
      </c>
      <c r="C366" s="67">
        <v>43955</v>
      </c>
      <c r="D366" t="s">
        <v>97</v>
      </c>
      <c r="E366" t="s">
        <v>62</v>
      </c>
      <c r="F366" t="s">
        <v>224</v>
      </c>
      <c r="G366" s="41">
        <v>53</v>
      </c>
      <c r="H366" s="7"/>
    </row>
    <row r="367" spans="1:8" hidden="1" x14ac:dyDescent="0.25">
      <c r="A367" s="7"/>
      <c r="B367" t="s">
        <v>77</v>
      </c>
      <c r="C367" s="67">
        <v>43955</v>
      </c>
      <c r="D367" t="s">
        <v>100</v>
      </c>
      <c r="E367" t="s">
        <v>146</v>
      </c>
      <c r="F367" t="s">
        <v>317</v>
      </c>
      <c r="G367" s="41">
        <v>214.83</v>
      </c>
      <c r="H367" s="7"/>
    </row>
    <row r="368" spans="1:8" hidden="1" x14ac:dyDescent="0.25">
      <c r="A368" s="7"/>
      <c r="B368" t="s">
        <v>77</v>
      </c>
      <c r="C368" s="67">
        <v>43956</v>
      </c>
      <c r="D368" t="s">
        <v>100</v>
      </c>
      <c r="E368" t="s">
        <v>129</v>
      </c>
      <c r="F368" t="s">
        <v>313</v>
      </c>
      <c r="G368" s="41">
        <v>40.729999999999997</v>
      </c>
      <c r="H368" s="7"/>
    </row>
    <row r="369" spans="1:8" hidden="1" x14ac:dyDescent="0.25">
      <c r="A369" s="7"/>
      <c r="B369" t="s">
        <v>77</v>
      </c>
      <c r="C369" s="67">
        <v>43957</v>
      </c>
      <c r="D369" t="s">
        <v>97</v>
      </c>
      <c r="E369" t="s">
        <v>135</v>
      </c>
      <c r="F369" t="s">
        <v>224</v>
      </c>
      <c r="G369" s="41">
        <v>3575.71</v>
      </c>
      <c r="H369" s="7"/>
    </row>
    <row r="370" spans="1:8" hidden="1" x14ac:dyDescent="0.25">
      <c r="A370" s="7"/>
      <c r="B370" t="s">
        <v>77</v>
      </c>
      <c r="C370" s="67">
        <v>43959</v>
      </c>
      <c r="D370" t="s">
        <v>100</v>
      </c>
      <c r="E370" t="s">
        <v>121</v>
      </c>
      <c r="F370" t="s">
        <v>303</v>
      </c>
      <c r="G370" s="41">
        <v>200</v>
      </c>
      <c r="H370" s="7"/>
    </row>
    <row r="371" spans="1:8" hidden="1" x14ac:dyDescent="0.25">
      <c r="A371" s="7"/>
      <c r="B371" t="s">
        <v>77</v>
      </c>
      <c r="C371" s="67">
        <v>43962</v>
      </c>
      <c r="D371" t="s">
        <v>100</v>
      </c>
      <c r="E371" t="s">
        <v>110</v>
      </c>
      <c r="F371" t="s">
        <v>294</v>
      </c>
      <c r="G371" s="41">
        <v>98</v>
      </c>
      <c r="H371" s="7"/>
    </row>
    <row r="372" spans="1:8" hidden="1" x14ac:dyDescent="0.25">
      <c r="A372" s="7"/>
      <c r="B372" t="s">
        <v>77</v>
      </c>
      <c r="C372" s="67">
        <v>43966</v>
      </c>
      <c r="D372" t="s">
        <v>100</v>
      </c>
      <c r="E372" t="s">
        <v>104</v>
      </c>
      <c r="F372" t="s">
        <v>299</v>
      </c>
      <c r="G372" s="41">
        <v>700</v>
      </c>
      <c r="H372" s="7"/>
    </row>
    <row r="373" spans="1:8" hidden="1" x14ac:dyDescent="0.25">
      <c r="A373" s="7"/>
      <c r="B373" t="s">
        <v>77</v>
      </c>
      <c r="C373" s="67">
        <v>43983</v>
      </c>
      <c r="D373" t="s">
        <v>100</v>
      </c>
      <c r="E373" t="s">
        <v>110</v>
      </c>
      <c r="F373" t="s">
        <v>301</v>
      </c>
      <c r="G373" s="41">
        <v>100.4</v>
      </c>
      <c r="H373" s="7"/>
    </row>
    <row r="374" spans="1:8" hidden="1" x14ac:dyDescent="0.25">
      <c r="A374" s="7"/>
      <c r="B374" t="s">
        <v>77</v>
      </c>
      <c r="C374" s="67">
        <v>43983</v>
      </c>
      <c r="D374" t="s">
        <v>100</v>
      </c>
      <c r="E374" t="s">
        <v>99</v>
      </c>
      <c r="F374" t="s">
        <v>314</v>
      </c>
      <c r="G374" s="41">
        <v>75.599999999999994</v>
      </c>
      <c r="H374" s="7"/>
    </row>
    <row r="375" spans="1:8" hidden="1" x14ac:dyDescent="0.25">
      <c r="A375" s="7"/>
      <c r="B375" t="s">
        <v>77</v>
      </c>
      <c r="C375" s="67">
        <v>43983</v>
      </c>
      <c r="D375" t="s">
        <v>100</v>
      </c>
      <c r="E375" t="s">
        <v>129</v>
      </c>
      <c r="F375" t="s">
        <v>313</v>
      </c>
      <c r="G375" s="41">
        <v>40.64</v>
      </c>
      <c r="H375" s="7"/>
    </row>
    <row r="376" spans="1:8" hidden="1" x14ac:dyDescent="0.25">
      <c r="A376" s="7"/>
      <c r="B376" t="s">
        <v>77</v>
      </c>
      <c r="C376" s="67">
        <v>43983</v>
      </c>
      <c r="D376" t="s">
        <v>97</v>
      </c>
      <c r="E376" t="s">
        <v>461</v>
      </c>
      <c r="F376" t="s">
        <v>224</v>
      </c>
      <c r="G376" s="41">
        <v>5085.13</v>
      </c>
      <c r="H376" s="7"/>
    </row>
    <row r="377" spans="1:8" hidden="1" x14ac:dyDescent="0.25">
      <c r="A377" s="7"/>
      <c r="B377" t="s">
        <v>77</v>
      </c>
      <c r="C377" s="67">
        <v>43985</v>
      </c>
      <c r="D377" t="s">
        <v>100</v>
      </c>
      <c r="E377" t="s">
        <v>143</v>
      </c>
      <c r="F377" t="s">
        <v>326</v>
      </c>
      <c r="G377" s="41">
        <v>91.58</v>
      </c>
      <c r="H377" s="7"/>
    </row>
    <row r="378" spans="1:8" hidden="1" x14ac:dyDescent="0.25">
      <c r="A378" s="7"/>
      <c r="B378" t="s">
        <v>77</v>
      </c>
      <c r="C378" s="67">
        <v>43990</v>
      </c>
      <c r="D378" t="s">
        <v>100</v>
      </c>
      <c r="E378" t="s">
        <v>121</v>
      </c>
      <c r="F378" t="s">
        <v>303</v>
      </c>
      <c r="G378" s="41">
        <v>200</v>
      </c>
      <c r="H378" s="7"/>
    </row>
    <row r="379" spans="1:8" hidden="1" x14ac:dyDescent="0.25">
      <c r="A379" s="7"/>
      <c r="B379" t="s">
        <v>77</v>
      </c>
      <c r="C379" s="67">
        <v>43992</v>
      </c>
      <c r="D379" t="s">
        <v>100</v>
      </c>
      <c r="E379" t="s">
        <v>99</v>
      </c>
      <c r="F379" t="s">
        <v>314</v>
      </c>
      <c r="G379" s="41">
        <v>71.319999999999993</v>
      </c>
      <c r="H379" s="7"/>
    </row>
    <row r="380" spans="1:8" hidden="1" x14ac:dyDescent="0.25">
      <c r="A380" s="7"/>
      <c r="B380" t="s">
        <v>77</v>
      </c>
      <c r="C380" s="67">
        <v>43992</v>
      </c>
      <c r="D380" t="s">
        <v>100</v>
      </c>
      <c r="E380" t="s">
        <v>110</v>
      </c>
      <c r="F380" t="s">
        <v>294</v>
      </c>
      <c r="G380" s="41">
        <v>98</v>
      </c>
      <c r="H380" s="7"/>
    </row>
    <row r="381" spans="1:8" hidden="1" x14ac:dyDescent="0.25">
      <c r="A381" s="7"/>
      <c r="B381" t="s">
        <v>77</v>
      </c>
      <c r="C381" s="67">
        <v>43997</v>
      </c>
      <c r="D381" t="s">
        <v>100</v>
      </c>
      <c r="E381" t="s">
        <v>62</v>
      </c>
      <c r="F381" t="s">
        <v>299</v>
      </c>
      <c r="G381" s="41">
        <v>700</v>
      </c>
      <c r="H381" s="7"/>
    </row>
    <row r="382" spans="1:8" hidden="1" x14ac:dyDescent="0.25">
      <c r="A382" s="7"/>
      <c r="B382" t="s">
        <v>77</v>
      </c>
      <c r="C382" s="67">
        <v>44006</v>
      </c>
      <c r="D382" t="s">
        <v>100</v>
      </c>
      <c r="E382" t="s">
        <v>129</v>
      </c>
      <c r="F382" t="s">
        <v>313</v>
      </c>
      <c r="G382" s="41">
        <v>40.549999999999997</v>
      </c>
      <c r="H382" s="7"/>
    </row>
    <row r="383" spans="1:8" hidden="1" x14ac:dyDescent="0.25">
      <c r="A383" s="7"/>
      <c r="B383" t="s">
        <v>77</v>
      </c>
      <c r="C383" s="67">
        <v>44011</v>
      </c>
      <c r="D383" t="s">
        <v>100</v>
      </c>
      <c r="E383" t="s">
        <v>146</v>
      </c>
      <c r="F383" t="s">
        <v>317</v>
      </c>
      <c r="G383" s="41">
        <v>215.58</v>
      </c>
      <c r="H383" s="7"/>
    </row>
    <row r="384" spans="1:8" hidden="1" x14ac:dyDescent="0.25">
      <c r="A384" s="7"/>
      <c r="B384" t="s">
        <v>77</v>
      </c>
      <c r="C384" s="67">
        <v>44011</v>
      </c>
      <c r="D384" t="s">
        <v>100</v>
      </c>
      <c r="E384" t="s">
        <v>130</v>
      </c>
      <c r="F384" t="s">
        <v>472</v>
      </c>
      <c r="G384" s="41">
        <v>24.8</v>
      </c>
      <c r="H384" s="7"/>
    </row>
    <row r="385" spans="1:8" hidden="1" x14ac:dyDescent="0.25">
      <c r="A385" s="7"/>
      <c r="B385" t="s">
        <v>77</v>
      </c>
      <c r="C385" s="67">
        <v>44012</v>
      </c>
      <c r="D385" t="s">
        <v>100</v>
      </c>
      <c r="E385" t="s">
        <v>146</v>
      </c>
      <c r="F385" t="s">
        <v>317</v>
      </c>
      <c r="G385" s="41">
        <v>220.83</v>
      </c>
      <c r="H385" s="7"/>
    </row>
    <row r="386" spans="1:8" hidden="1" x14ac:dyDescent="0.25">
      <c r="A386" s="7"/>
      <c r="B386" t="s">
        <v>77</v>
      </c>
      <c r="C386" s="67">
        <v>44012</v>
      </c>
      <c r="D386" t="s">
        <v>100</v>
      </c>
      <c r="E386" t="s">
        <v>143</v>
      </c>
      <c r="F386" t="s">
        <v>326</v>
      </c>
      <c r="G386" s="41">
        <v>91.85</v>
      </c>
      <c r="H386" s="7"/>
    </row>
    <row r="387" spans="1:8" hidden="1" x14ac:dyDescent="0.25">
      <c r="A387" s="7"/>
      <c r="B387" t="s">
        <v>77</v>
      </c>
      <c r="C387" s="67">
        <v>44012</v>
      </c>
      <c r="D387" t="s">
        <v>100</v>
      </c>
      <c r="E387" t="s">
        <v>121</v>
      </c>
      <c r="F387" t="s">
        <v>337</v>
      </c>
      <c r="G387" s="41">
        <v>100</v>
      </c>
      <c r="H387" s="7"/>
    </row>
    <row r="388" spans="1:8" hidden="1" x14ac:dyDescent="0.25">
      <c r="A388" s="7"/>
      <c r="B388" t="s">
        <v>77</v>
      </c>
      <c r="C388" s="67">
        <v>44014</v>
      </c>
      <c r="D388" t="s">
        <v>97</v>
      </c>
      <c r="E388" t="s">
        <v>121</v>
      </c>
      <c r="F388" t="s">
        <v>224</v>
      </c>
      <c r="G388" s="41">
        <v>4595.25</v>
      </c>
      <c r="H388" s="7"/>
    </row>
    <row r="389" spans="1:8" hidden="1" x14ac:dyDescent="0.25">
      <c r="A389" s="7"/>
      <c r="B389" t="s">
        <v>77</v>
      </c>
      <c r="C389" s="67">
        <v>44018</v>
      </c>
      <c r="D389" t="s">
        <v>100</v>
      </c>
      <c r="E389" t="s">
        <v>99</v>
      </c>
      <c r="F389" t="s">
        <v>478</v>
      </c>
      <c r="G389" s="41">
        <v>72.67</v>
      </c>
      <c r="H389" s="7"/>
    </row>
    <row r="390" spans="1:8" hidden="1" x14ac:dyDescent="0.25">
      <c r="A390" s="7"/>
      <c r="B390" t="s">
        <v>77</v>
      </c>
      <c r="C390" s="67">
        <v>44019</v>
      </c>
      <c r="D390" t="s">
        <v>100</v>
      </c>
      <c r="E390" t="s">
        <v>114</v>
      </c>
      <c r="F390" t="s">
        <v>34</v>
      </c>
      <c r="G390" s="41">
        <v>100</v>
      </c>
      <c r="H390" s="7"/>
    </row>
    <row r="391" spans="1:8" hidden="1" x14ac:dyDescent="0.25">
      <c r="A391" s="7"/>
      <c r="B391" t="s">
        <v>77</v>
      </c>
      <c r="C391" s="67">
        <v>44021</v>
      </c>
      <c r="D391" t="s">
        <v>100</v>
      </c>
      <c r="E391" t="s">
        <v>110</v>
      </c>
      <c r="F391" t="s">
        <v>294</v>
      </c>
      <c r="G391" s="41">
        <v>98</v>
      </c>
      <c r="H391" s="7"/>
    </row>
    <row r="392" spans="1:8" hidden="1" x14ac:dyDescent="0.25">
      <c r="A392" s="7"/>
      <c r="B392" t="s">
        <v>77</v>
      </c>
      <c r="C392" s="67">
        <v>44022</v>
      </c>
      <c r="D392" t="s">
        <v>100</v>
      </c>
      <c r="E392" t="s">
        <v>121</v>
      </c>
      <c r="F392" t="s">
        <v>303</v>
      </c>
      <c r="G392" s="41">
        <v>200</v>
      </c>
      <c r="H392" s="7"/>
    </row>
    <row r="393" spans="1:8" hidden="1" x14ac:dyDescent="0.25">
      <c r="A393" s="7"/>
      <c r="B393" t="s">
        <v>77</v>
      </c>
      <c r="C393" s="67">
        <v>44027</v>
      </c>
      <c r="D393" t="s">
        <v>100</v>
      </c>
      <c r="E393" t="s">
        <v>104</v>
      </c>
      <c r="F393" t="s">
        <v>299</v>
      </c>
      <c r="G393" s="41">
        <v>550</v>
      </c>
      <c r="H393" s="7"/>
    </row>
    <row r="394" spans="1:8" hidden="1" x14ac:dyDescent="0.25">
      <c r="A394" s="7"/>
      <c r="B394" t="s">
        <v>77</v>
      </c>
      <c r="C394" s="67">
        <v>44027</v>
      </c>
      <c r="D394" t="s">
        <v>100</v>
      </c>
      <c r="E394" t="s">
        <v>130</v>
      </c>
      <c r="F394" t="s">
        <v>100</v>
      </c>
      <c r="G394" s="41">
        <v>302</v>
      </c>
      <c r="H394" s="7"/>
    </row>
    <row r="395" spans="1:8" hidden="1" x14ac:dyDescent="0.25">
      <c r="A395" s="7"/>
      <c r="B395" t="s">
        <v>77</v>
      </c>
      <c r="C395" s="67">
        <v>44032</v>
      </c>
      <c r="D395" t="s">
        <v>100</v>
      </c>
      <c r="E395" t="s">
        <v>110</v>
      </c>
      <c r="F395" t="s">
        <v>301</v>
      </c>
      <c r="G395" s="41">
        <v>100.4</v>
      </c>
      <c r="H395" s="7"/>
    </row>
    <row r="396" spans="1:8" hidden="1" x14ac:dyDescent="0.25">
      <c r="A396" s="7"/>
      <c r="B396" t="s">
        <v>77</v>
      </c>
      <c r="C396" s="67">
        <v>44034</v>
      </c>
      <c r="D396" t="s">
        <v>100</v>
      </c>
      <c r="E396" t="s">
        <v>129</v>
      </c>
      <c r="F396" t="s">
        <v>313</v>
      </c>
      <c r="G396" s="41">
        <v>41</v>
      </c>
      <c r="H396" s="7"/>
    </row>
    <row r="397" spans="1:8" hidden="1" x14ac:dyDescent="0.25">
      <c r="A397" s="7"/>
      <c r="B397" t="s">
        <v>77</v>
      </c>
      <c r="C397" s="67">
        <v>44044</v>
      </c>
      <c r="D397" t="s">
        <v>97</v>
      </c>
      <c r="E397" t="s">
        <v>121</v>
      </c>
      <c r="F397" t="s">
        <v>224</v>
      </c>
      <c r="G397" s="41">
        <v>3517.24</v>
      </c>
      <c r="H397" s="7"/>
    </row>
    <row r="398" spans="1:8" hidden="1" x14ac:dyDescent="0.25">
      <c r="A398" s="7"/>
      <c r="B398" t="s">
        <v>77</v>
      </c>
      <c r="C398" s="67">
        <v>44048</v>
      </c>
      <c r="D398" t="s">
        <v>100</v>
      </c>
      <c r="E398" t="s">
        <v>99</v>
      </c>
      <c r="F398" t="s">
        <v>314</v>
      </c>
      <c r="G398" s="41">
        <v>69.790000000000006</v>
      </c>
      <c r="H398" s="7"/>
    </row>
    <row r="399" spans="1:8" hidden="1" x14ac:dyDescent="0.25">
      <c r="A399" s="7"/>
      <c r="B399" t="s">
        <v>482</v>
      </c>
      <c r="C399" s="67">
        <v>44048</v>
      </c>
      <c r="D399" t="s">
        <v>100</v>
      </c>
      <c r="E399" t="s">
        <v>408</v>
      </c>
      <c r="F399" t="s">
        <v>326</v>
      </c>
      <c r="G399" s="41">
        <v>91.85</v>
      </c>
      <c r="H399" s="7"/>
    </row>
    <row r="400" spans="1:8" hidden="1" x14ac:dyDescent="0.25">
      <c r="A400" s="7"/>
      <c r="B400" t="s">
        <v>77</v>
      </c>
      <c r="C400" s="67">
        <v>44050</v>
      </c>
      <c r="D400" t="s">
        <v>100</v>
      </c>
      <c r="E400" t="s">
        <v>121</v>
      </c>
      <c r="F400" t="s">
        <v>303</v>
      </c>
      <c r="G400" s="41">
        <v>100</v>
      </c>
      <c r="H400" s="7"/>
    </row>
    <row r="401" spans="1:8" hidden="1" x14ac:dyDescent="0.25">
      <c r="A401" s="7"/>
      <c r="B401" t="s">
        <v>77</v>
      </c>
      <c r="C401" s="67">
        <v>44053</v>
      </c>
      <c r="D401" t="s">
        <v>100</v>
      </c>
      <c r="E401" t="s">
        <v>110</v>
      </c>
      <c r="F401" t="s">
        <v>294</v>
      </c>
      <c r="G401" s="41">
        <v>98</v>
      </c>
      <c r="H401" s="7"/>
    </row>
    <row r="402" spans="1:8" hidden="1" x14ac:dyDescent="0.25">
      <c r="A402" s="7"/>
      <c r="B402" t="s">
        <v>77</v>
      </c>
      <c r="C402" s="67">
        <v>44064</v>
      </c>
      <c r="D402" t="s">
        <v>100</v>
      </c>
      <c r="E402" t="s">
        <v>104</v>
      </c>
      <c r="F402" t="s">
        <v>299</v>
      </c>
      <c r="G402" s="41">
        <v>500</v>
      </c>
      <c r="H402" s="7"/>
    </row>
    <row r="403" spans="1:8" hidden="1" x14ac:dyDescent="0.25">
      <c r="A403" s="7"/>
      <c r="B403" t="s">
        <v>77</v>
      </c>
      <c r="C403" s="67">
        <v>44064</v>
      </c>
      <c r="D403" t="s">
        <v>100</v>
      </c>
      <c r="E403" t="s">
        <v>110</v>
      </c>
      <c r="F403" t="s">
        <v>301</v>
      </c>
      <c r="G403" s="41">
        <v>100.4</v>
      </c>
      <c r="H403" s="7"/>
    </row>
    <row r="404" spans="1:8" hidden="1" x14ac:dyDescent="0.25">
      <c r="A404" s="7"/>
      <c r="B404" t="s">
        <v>77</v>
      </c>
      <c r="C404" s="67">
        <v>44067</v>
      </c>
      <c r="D404" t="s">
        <v>100</v>
      </c>
      <c r="E404" t="s">
        <v>129</v>
      </c>
      <c r="F404" t="s">
        <v>313</v>
      </c>
      <c r="G404" s="41">
        <v>38.72</v>
      </c>
      <c r="H404" s="7"/>
    </row>
    <row r="405" spans="1:8" hidden="1" x14ac:dyDescent="0.25">
      <c r="A405" s="7"/>
      <c r="B405" t="s">
        <v>77</v>
      </c>
      <c r="C405" s="67">
        <v>44069</v>
      </c>
      <c r="D405" t="s">
        <v>100</v>
      </c>
      <c r="E405" t="s">
        <v>146</v>
      </c>
      <c r="F405" t="s">
        <v>317</v>
      </c>
      <c r="G405" s="41">
        <v>221</v>
      </c>
      <c r="H405" s="7"/>
    </row>
    <row r="406" spans="1:8" hidden="1" x14ac:dyDescent="0.25">
      <c r="A406" s="7"/>
      <c r="B406" t="s">
        <v>77</v>
      </c>
      <c r="C406" s="67">
        <v>44077</v>
      </c>
      <c r="D406" t="s">
        <v>100</v>
      </c>
      <c r="E406" t="s">
        <v>114</v>
      </c>
      <c r="F406" t="s">
        <v>485</v>
      </c>
      <c r="G406" s="41">
        <v>1350</v>
      </c>
      <c r="H406" s="7"/>
    </row>
    <row r="407" spans="1:8" hidden="1" x14ac:dyDescent="0.25">
      <c r="A407" s="7"/>
      <c r="B407" t="s">
        <v>77</v>
      </c>
      <c r="C407" s="67">
        <v>44077</v>
      </c>
      <c r="D407" t="s">
        <v>97</v>
      </c>
      <c r="E407" t="s">
        <v>121</v>
      </c>
      <c r="F407" t="s">
        <v>224</v>
      </c>
      <c r="G407" s="41">
        <v>4426.79</v>
      </c>
      <c r="H407" s="7"/>
    </row>
    <row r="408" spans="1:8" hidden="1" x14ac:dyDescent="0.25">
      <c r="A408" s="7"/>
      <c r="B408" t="s">
        <v>77</v>
      </c>
      <c r="C408" s="67">
        <v>44077</v>
      </c>
      <c r="D408" t="s">
        <v>100</v>
      </c>
      <c r="E408" t="s">
        <v>130</v>
      </c>
      <c r="F408" t="s">
        <v>398</v>
      </c>
      <c r="G408" s="41">
        <v>60</v>
      </c>
      <c r="H408" s="7"/>
    </row>
    <row r="409" spans="1:8" hidden="1" x14ac:dyDescent="0.25">
      <c r="A409" s="7"/>
      <c r="B409" t="s">
        <v>77</v>
      </c>
      <c r="C409" s="67">
        <v>44077</v>
      </c>
      <c r="D409" t="s">
        <v>100</v>
      </c>
      <c r="E409" t="s">
        <v>121</v>
      </c>
      <c r="F409" t="s">
        <v>303</v>
      </c>
      <c r="G409" s="41">
        <v>250</v>
      </c>
      <c r="H409" s="7"/>
    </row>
    <row r="410" spans="1:8" hidden="1" x14ac:dyDescent="0.25">
      <c r="A410" s="7"/>
      <c r="B410" t="s">
        <v>77</v>
      </c>
      <c r="C410" s="67">
        <v>44082</v>
      </c>
      <c r="D410" t="s">
        <v>100</v>
      </c>
      <c r="E410" t="s">
        <v>130</v>
      </c>
      <c r="F410" t="s">
        <v>486</v>
      </c>
      <c r="G410" s="41">
        <v>175</v>
      </c>
      <c r="H410" s="7"/>
    </row>
    <row r="411" spans="1:8" hidden="1" x14ac:dyDescent="0.25">
      <c r="A411" s="7"/>
      <c r="B411" t="s">
        <v>77</v>
      </c>
      <c r="C411" s="67">
        <v>44083</v>
      </c>
      <c r="D411" t="s">
        <v>100</v>
      </c>
      <c r="E411" t="s">
        <v>143</v>
      </c>
      <c r="F411" t="s">
        <v>326</v>
      </c>
      <c r="G411" s="41">
        <v>91.85</v>
      </c>
      <c r="H411" s="7"/>
    </row>
    <row r="412" spans="1:8" hidden="1" x14ac:dyDescent="0.25">
      <c r="A412" s="7"/>
      <c r="B412" t="s">
        <v>77</v>
      </c>
      <c r="C412" s="67">
        <v>44083</v>
      </c>
      <c r="D412" t="s">
        <v>100</v>
      </c>
      <c r="E412" t="s">
        <v>114</v>
      </c>
      <c r="F412" t="s">
        <v>29</v>
      </c>
      <c r="G412" s="41">
        <v>225</v>
      </c>
      <c r="H412" s="7"/>
    </row>
    <row r="413" spans="1:8" hidden="1" x14ac:dyDescent="0.25">
      <c r="A413" s="7"/>
      <c r="B413" t="s">
        <v>77</v>
      </c>
      <c r="C413" s="67">
        <v>44084</v>
      </c>
      <c r="D413" t="s">
        <v>100</v>
      </c>
      <c r="E413" t="s">
        <v>110</v>
      </c>
      <c r="F413" t="s">
        <v>301</v>
      </c>
      <c r="G413" s="41">
        <v>98</v>
      </c>
      <c r="H413" s="7"/>
    </row>
    <row r="414" spans="1:8" hidden="1" x14ac:dyDescent="0.25">
      <c r="A414" s="7"/>
      <c r="B414" t="s">
        <v>77</v>
      </c>
      <c r="C414" s="67">
        <v>44085</v>
      </c>
      <c r="D414" t="s">
        <v>100</v>
      </c>
      <c r="E414" t="s">
        <v>121</v>
      </c>
      <c r="F414" t="s">
        <v>337</v>
      </c>
      <c r="G414" s="41">
        <v>100</v>
      </c>
      <c r="H414" s="7"/>
    </row>
    <row r="415" spans="1:8" hidden="1" x14ac:dyDescent="0.25">
      <c r="A415" s="7"/>
      <c r="B415" t="s">
        <v>77</v>
      </c>
      <c r="C415" s="67">
        <v>44088</v>
      </c>
      <c r="D415" t="s">
        <v>100</v>
      </c>
      <c r="E415" t="s">
        <v>114</v>
      </c>
      <c r="F415" t="s">
        <v>34</v>
      </c>
      <c r="G415" s="41">
        <v>150</v>
      </c>
      <c r="H415" s="7"/>
    </row>
    <row r="416" spans="1:8" hidden="1" x14ac:dyDescent="0.25">
      <c r="A416" s="7"/>
      <c r="B416" t="s">
        <v>77</v>
      </c>
      <c r="C416" s="67">
        <v>44089</v>
      </c>
      <c r="D416" t="s">
        <v>100</v>
      </c>
      <c r="E416" t="s">
        <v>104</v>
      </c>
      <c r="F416" t="s">
        <v>299</v>
      </c>
      <c r="G416" s="41">
        <v>1050</v>
      </c>
      <c r="H416" s="7"/>
    </row>
    <row r="417" spans="1:8" hidden="1" x14ac:dyDescent="0.25">
      <c r="A417" s="7"/>
      <c r="B417" t="s">
        <v>77</v>
      </c>
      <c r="C417" s="67">
        <v>44092</v>
      </c>
      <c r="D417" t="s">
        <v>100</v>
      </c>
      <c r="E417" t="s">
        <v>129</v>
      </c>
      <c r="F417" t="s">
        <v>313</v>
      </c>
      <c r="G417" s="41">
        <v>38.68</v>
      </c>
      <c r="H417" s="7"/>
    </row>
    <row r="418" spans="1:8" hidden="1" x14ac:dyDescent="0.25">
      <c r="A418" s="7"/>
      <c r="B418" t="s">
        <v>77</v>
      </c>
      <c r="C418" s="67">
        <v>44092</v>
      </c>
      <c r="D418" t="s">
        <v>100</v>
      </c>
      <c r="E418" t="s">
        <v>99</v>
      </c>
      <c r="F418" t="s">
        <v>314</v>
      </c>
      <c r="G418" s="41">
        <v>71.95</v>
      </c>
      <c r="H418" s="7"/>
    </row>
    <row r="419" spans="1:8" hidden="1" x14ac:dyDescent="0.25">
      <c r="A419" s="7"/>
      <c r="B419" t="s">
        <v>77</v>
      </c>
      <c r="C419" s="67">
        <v>44095</v>
      </c>
      <c r="D419" t="s">
        <v>100</v>
      </c>
      <c r="E419" t="s">
        <v>146</v>
      </c>
      <c r="F419" t="s">
        <v>317</v>
      </c>
      <c r="G419" s="41">
        <v>220.56</v>
      </c>
      <c r="H419" s="7"/>
    </row>
    <row r="420" spans="1:8" hidden="1" x14ac:dyDescent="0.25">
      <c r="A420" s="7"/>
      <c r="B420" t="s">
        <v>77</v>
      </c>
      <c r="C420" s="67">
        <v>44095</v>
      </c>
      <c r="D420" t="s">
        <v>100</v>
      </c>
      <c r="E420" t="s">
        <v>143</v>
      </c>
      <c r="F420" t="s">
        <v>326</v>
      </c>
      <c r="G420" s="41">
        <v>91.85</v>
      </c>
      <c r="H420" s="7"/>
    </row>
    <row r="421" spans="1:8" hidden="1" x14ac:dyDescent="0.25">
      <c r="A421" s="7"/>
      <c r="B421" t="s">
        <v>77</v>
      </c>
      <c r="C421" s="67">
        <v>44097</v>
      </c>
      <c r="D421" t="s">
        <v>100</v>
      </c>
      <c r="E421" t="s">
        <v>110</v>
      </c>
      <c r="F421" t="s">
        <v>301</v>
      </c>
      <c r="G421" s="41">
        <v>67.16</v>
      </c>
      <c r="H421" s="7"/>
    </row>
    <row r="422" spans="1:8" hidden="1" x14ac:dyDescent="0.25">
      <c r="A422" s="7"/>
      <c r="B422" t="s">
        <v>77</v>
      </c>
      <c r="C422" s="67">
        <v>44098</v>
      </c>
      <c r="D422" t="s">
        <v>100</v>
      </c>
      <c r="E422" t="s">
        <v>62</v>
      </c>
      <c r="F422" t="s">
        <v>311</v>
      </c>
      <c r="G422" s="41">
        <v>500</v>
      </c>
      <c r="H422" s="7"/>
    </row>
    <row r="423" spans="1:8" hidden="1" x14ac:dyDescent="0.25">
      <c r="A423" s="7"/>
      <c r="B423" t="s">
        <v>77</v>
      </c>
      <c r="C423" s="67">
        <v>44102</v>
      </c>
      <c r="D423" t="s">
        <v>100</v>
      </c>
      <c r="E423" t="s">
        <v>143</v>
      </c>
      <c r="F423" t="s">
        <v>491</v>
      </c>
      <c r="G423" s="41">
        <v>239.16</v>
      </c>
      <c r="H423" s="7"/>
    </row>
    <row r="424" spans="1:8" hidden="1" x14ac:dyDescent="0.25">
      <c r="A424" s="7"/>
      <c r="B424" t="s">
        <v>77</v>
      </c>
      <c r="C424" s="67">
        <v>44109</v>
      </c>
      <c r="D424" t="s">
        <v>97</v>
      </c>
      <c r="E424" t="s">
        <v>121</v>
      </c>
      <c r="F424" t="s">
        <v>224</v>
      </c>
      <c r="G424" s="41">
        <v>5209</v>
      </c>
      <c r="H424" s="7"/>
    </row>
    <row r="425" spans="1:8" hidden="1" x14ac:dyDescent="0.25">
      <c r="A425" s="7"/>
      <c r="B425" t="s">
        <v>77</v>
      </c>
      <c r="C425" s="67">
        <v>44110</v>
      </c>
      <c r="D425" t="s">
        <v>100</v>
      </c>
      <c r="E425" t="s">
        <v>121</v>
      </c>
      <c r="F425" t="s">
        <v>303</v>
      </c>
      <c r="G425" s="41">
        <v>250</v>
      </c>
      <c r="H425" s="7"/>
    </row>
    <row r="426" spans="1:8" hidden="1" x14ac:dyDescent="0.25">
      <c r="A426" s="7"/>
      <c r="B426" t="s">
        <v>77</v>
      </c>
      <c r="C426" s="67">
        <v>44124</v>
      </c>
      <c r="D426" t="s">
        <v>100</v>
      </c>
      <c r="E426" t="s">
        <v>129</v>
      </c>
      <c r="F426" t="s">
        <v>313</v>
      </c>
      <c r="G426" s="41">
        <v>37.29</v>
      </c>
      <c r="H426" s="7"/>
    </row>
    <row r="427" spans="1:8" hidden="1" x14ac:dyDescent="0.25">
      <c r="A427" s="7"/>
      <c r="B427" t="s">
        <v>77</v>
      </c>
      <c r="C427" s="67">
        <v>44124</v>
      </c>
      <c r="D427" t="s">
        <v>100</v>
      </c>
      <c r="E427" t="s">
        <v>99</v>
      </c>
      <c r="F427" t="s">
        <v>314</v>
      </c>
      <c r="G427" s="41">
        <v>69.790000000000006</v>
      </c>
      <c r="H427" s="7"/>
    </row>
    <row r="428" spans="1:8" hidden="1" x14ac:dyDescent="0.25">
      <c r="A428" s="7"/>
      <c r="B428" t="s">
        <v>77</v>
      </c>
      <c r="C428" s="67">
        <v>44124</v>
      </c>
      <c r="D428" t="s">
        <v>100</v>
      </c>
      <c r="E428" t="s">
        <v>110</v>
      </c>
      <c r="F428" t="s">
        <v>294</v>
      </c>
      <c r="G428" s="41">
        <v>98</v>
      </c>
      <c r="H428" s="7"/>
    </row>
    <row r="429" spans="1:8" hidden="1" x14ac:dyDescent="0.25">
      <c r="A429" s="7"/>
      <c r="B429" t="s">
        <v>77</v>
      </c>
      <c r="C429" s="67">
        <v>44124</v>
      </c>
      <c r="D429" t="s">
        <v>100</v>
      </c>
      <c r="E429" t="s">
        <v>110</v>
      </c>
      <c r="F429" t="s">
        <v>301</v>
      </c>
      <c r="G429" s="41">
        <v>54.9</v>
      </c>
      <c r="H429" s="7"/>
    </row>
    <row r="430" spans="1:8" hidden="1" x14ac:dyDescent="0.25">
      <c r="A430" s="7"/>
      <c r="B430" t="s">
        <v>77</v>
      </c>
      <c r="C430" s="67">
        <v>44134</v>
      </c>
      <c r="D430" t="s">
        <v>100</v>
      </c>
      <c r="E430" t="s">
        <v>104</v>
      </c>
      <c r="F430" t="s">
        <v>299</v>
      </c>
      <c r="G430" s="41">
        <v>750</v>
      </c>
      <c r="H430" s="7"/>
    </row>
    <row r="431" spans="1:8" x14ac:dyDescent="0.25">
      <c r="A431" s="7"/>
      <c r="B431" t="s">
        <v>77</v>
      </c>
      <c r="C431" s="67">
        <v>44140</v>
      </c>
      <c r="D431" t="s">
        <v>97</v>
      </c>
      <c r="E431" t="s">
        <v>121</v>
      </c>
      <c r="F431" t="s">
        <v>224</v>
      </c>
      <c r="G431" s="41">
        <v>5653.71</v>
      </c>
      <c r="H431" s="7"/>
    </row>
    <row r="432" spans="1:8" x14ac:dyDescent="0.25">
      <c r="A432" s="7"/>
      <c r="B432" t="s">
        <v>77</v>
      </c>
      <c r="C432" s="67">
        <v>44140</v>
      </c>
      <c r="D432" t="s">
        <v>100</v>
      </c>
      <c r="E432" t="s">
        <v>99</v>
      </c>
      <c r="F432" t="s">
        <v>478</v>
      </c>
      <c r="G432" s="41">
        <v>71.3</v>
      </c>
      <c r="H432" s="7"/>
    </row>
    <row r="433" spans="1:8" x14ac:dyDescent="0.25">
      <c r="A433" s="7"/>
      <c r="B433" t="s">
        <v>77</v>
      </c>
      <c r="C433" s="67">
        <v>44144</v>
      </c>
      <c r="D433" t="s">
        <v>100</v>
      </c>
      <c r="E433" t="s">
        <v>121</v>
      </c>
      <c r="F433" t="s">
        <v>303</v>
      </c>
      <c r="G433" s="41">
        <v>250</v>
      </c>
      <c r="H433" s="7"/>
    </row>
    <row r="434" spans="1:8" x14ac:dyDescent="0.25">
      <c r="A434" s="7"/>
      <c r="B434" t="s">
        <v>77</v>
      </c>
      <c r="C434" s="67">
        <v>44147</v>
      </c>
      <c r="D434" t="s">
        <v>100</v>
      </c>
      <c r="E434" t="s">
        <v>110</v>
      </c>
      <c r="F434" t="s">
        <v>294</v>
      </c>
      <c r="G434" s="41">
        <v>100</v>
      </c>
      <c r="H434" s="7"/>
    </row>
    <row r="435" spans="1:8" x14ac:dyDescent="0.25">
      <c r="A435" s="7"/>
      <c r="B435" t="s">
        <v>77</v>
      </c>
      <c r="C435" s="67">
        <v>44154</v>
      </c>
      <c r="D435" t="s">
        <v>100</v>
      </c>
      <c r="E435" t="s">
        <v>143</v>
      </c>
      <c r="F435" t="s">
        <v>497</v>
      </c>
      <c r="G435" s="41">
        <v>93.08</v>
      </c>
      <c r="H435" s="7"/>
    </row>
    <row r="436" spans="1:8" x14ac:dyDescent="0.25">
      <c r="A436" s="7"/>
      <c r="B436" t="s">
        <v>77</v>
      </c>
      <c r="C436" s="67">
        <v>44155</v>
      </c>
      <c r="D436" t="s">
        <v>100</v>
      </c>
      <c r="E436" t="s">
        <v>129</v>
      </c>
      <c r="F436" t="s">
        <v>313</v>
      </c>
      <c r="G436" s="41">
        <v>37.69</v>
      </c>
      <c r="H436" s="7"/>
    </row>
    <row r="437" spans="1:8" x14ac:dyDescent="0.25">
      <c r="A437" s="7"/>
      <c r="B437" t="s">
        <v>77</v>
      </c>
      <c r="C437" s="67">
        <v>44155</v>
      </c>
      <c r="D437" t="s">
        <v>100</v>
      </c>
      <c r="E437" t="s">
        <v>110</v>
      </c>
      <c r="F437" t="s">
        <v>294</v>
      </c>
      <c r="G437" s="41">
        <v>57.24</v>
      </c>
      <c r="H437" s="7"/>
    </row>
    <row r="438" spans="1:8" x14ac:dyDescent="0.25">
      <c r="A438" s="7"/>
      <c r="B438" t="s">
        <v>77</v>
      </c>
      <c r="C438" s="67">
        <v>44155</v>
      </c>
      <c r="D438" t="s">
        <v>100</v>
      </c>
      <c r="E438" t="s">
        <v>104</v>
      </c>
      <c r="F438" t="s">
        <v>299</v>
      </c>
      <c r="G438" s="41">
        <v>750</v>
      </c>
      <c r="H438" s="7"/>
    </row>
    <row r="439" spans="1:8" x14ac:dyDescent="0.25">
      <c r="A439" s="7"/>
      <c r="B439" t="s">
        <v>77</v>
      </c>
      <c r="C439" s="67">
        <v>44166</v>
      </c>
      <c r="D439" t="s">
        <v>100</v>
      </c>
      <c r="E439" t="s">
        <v>121</v>
      </c>
      <c r="F439" t="s">
        <v>224</v>
      </c>
      <c r="G439" s="41">
        <v>5314.03</v>
      </c>
      <c r="H439" s="7"/>
    </row>
    <row r="440" spans="1:8" x14ac:dyDescent="0.25">
      <c r="A440" s="7"/>
      <c r="B440" t="s">
        <v>77</v>
      </c>
      <c r="C440" s="67">
        <v>44169</v>
      </c>
      <c r="D440" t="s">
        <v>100</v>
      </c>
      <c r="E440" t="s">
        <v>99</v>
      </c>
      <c r="F440" t="s">
        <v>314</v>
      </c>
      <c r="G440" s="41">
        <v>71.41</v>
      </c>
      <c r="H440" s="7"/>
    </row>
    <row r="441" spans="1:8" x14ac:dyDescent="0.25">
      <c r="A441" s="7"/>
      <c r="B441" t="s">
        <v>77</v>
      </c>
      <c r="C441" s="67">
        <v>44172</v>
      </c>
      <c r="D441" t="s">
        <v>100</v>
      </c>
      <c r="E441" t="s">
        <v>121</v>
      </c>
      <c r="F441" t="s">
        <v>303</v>
      </c>
      <c r="G441" s="41">
        <v>500</v>
      </c>
      <c r="H441" s="7"/>
    </row>
    <row r="442" spans="1:8" x14ac:dyDescent="0.25">
      <c r="A442" s="7"/>
      <c r="B442" t="s">
        <v>77</v>
      </c>
      <c r="C442" s="67">
        <v>44174</v>
      </c>
      <c r="D442" t="s">
        <v>100</v>
      </c>
      <c r="E442" t="s">
        <v>121</v>
      </c>
      <c r="F442" t="s">
        <v>337</v>
      </c>
      <c r="G442" s="41">
        <v>150</v>
      </c>
      <c r="H442" s="7"/>
    </row>
    <row r="443" spans="1:8" x14ac:dyDescent="0.25">
      <c r="A443" s="7"/>
      <c r="B443" t="s">
        <v>77</v>
      </c>
      <c r="C443" s="67">
        <v>44174</v>
      </c>
      <c r="D443" t="s">
        <v>100</v>
      </c>
      <c r="E443" t="s">
        <v>110</v>
      </c>
      <c r="F443" t="s">
        <v>294</v>
      </c>
      <c r="G443" s="41">
        <v>98</v>
      </c>
      <c r="H443" s="7"/>
    </row>
    <row r="444" spans="1:8" x14ac:dyDescent="0.25">
      <c r="A444" s="7"/>
      <c r="B444" t="s">
        <v>77</v>
      </c>
      <c r="C444" s="67">
        <v>44176</v>
      </c>
      <c r="D444" t="s">
        <v>100</v>
      </c>
      <c r="E444" t="s">
        <v>104</v>
      </c>
      <c r="F444" t="s">
        <v>299</v>
      </c>
      <c r="G444" s="41">
        <v>500</v>
      </c>
      <c r="H444" s="7"/>
    </row>
    <row r="445" spans="1:8" x14ac:dyDescent="0.25">
      <c r="A445" s="7"/>
      <c r="B445" t="s">
        <v>77</v>
      </c>
      <c r="C445" s="67">
        <v>44182</v>
      </c>
      <c r="D445" t="s">
        <v>100</v>
      </c>
      <c r="E445" t="s">
        <v>129</v>
      </c>
      <c r="F445" t="s">
        <v>313</v>
      </c>
      <c r="G445" s="41">
        <v>38.340000000000003</v>
      </c>
      <c r="H445" s="7"/>
    </row>
    <row r="446" spans="1:8" x14ac:dyDescent="0.25">
      <c r="A446" s="7"/>
      <c r="B446" t="s">
        <v>77</v>
      </c>
      <c r="C446" s="67">
        <v>44182</v>
      </c>
      <c r="D446" t="s">
        <v>100</v>
      </c>
      <c r="E446" t="s">
        <v>110</v>
      </c>
      <c r="F446" t="s">
        <v>301</v>
      </c>
      <c r="G446" s="41">
        <v>55.22</v>
      </c>
      <c r="H446" s="7"/>
    </row>
    <row r="447" spans="1:8" x14ac:dyDescent="0.25">
      <c r="A447" s="7"/>
      <c r="B447" t="s">
        <v>77</v>
      </c>
      <c r="C447" s="67">
        <v>44183</v>
      </c>
      <c r="D447" t="s">
        <v>100</v>
      </c>
      <c r="E447" t="s">
        <v>121</v>
      </c>
      <c r="F447" t="s">
        <v>505</v>
      </c>
      <c r="G447" s="41">
        <v>300</v>
      </c>
      <c r="H447" s="7"/>
    </row>
    <row r="448" spans="1:8" x14ac:dyDescent="0.25">
      <c r="A448" s="7"/>
      <c r="G448" s="41"/>
      <c r="H448" s="7"/>
    </row>
    <row r="449" spans="1:8" x14ac:dyDescent="0.25">
      <c r="A449" s="7"/>
      <c r="G449" s="41"/>
      <c r="H449" s="7"/>
    </row>
    <row r="450" spans="1:8" x14ac:dyDescent="0.25">
      <c r="A450" s="7"/>
      <c r="G450" s="41"/>
      <c r="H450" s="7"/>
    </row>
    <row r="451" spans="1:8" x14ac:dyDescent="0.25">
      <c r="A451" s="7"/>
      <c r="G451" s="41"/>
      <c r="H451" s="7"/>
    </row>
    <row r="452" spans="1:8" x14ac:dyDescent="0.25">
      <c r="A452" s="7"/>
      <c r="G452" s="41"/>
      <c r="H452" s="7"/>
    </row>
    <row r="453" spans="1:8" x14ac:dyDescent="0.25">
      <c r="A453" s="7"/>
      <c r="G453" s="41"/>
      <c r="H453" s="7"/>
    </row>
    <row r="454" spans="1:8" x14ac:dyDescent="0.25">
      <c r="A454" s="7"/>
      <c r="G454" s="41"/>
      <c r="H454" s="7"/>
    </row>
    <row r="455" spans="1:8" x14ac:dyDescent="0.25">
      <c r="A455" s="7"/>
      <c r="G455" s="41"/>
      <c r="H455" s="7"/>
    </row>
    <row r="456" spans="1:8" x14ac:dyDescent="0.25">
      <c r="A456" s="7"/>
      <c r="G456" s="41"/>
      <c r="H456" s="7"/>
    </row>
    <row r="457" spans="1:8" x14ac:dyDescent="0.25">
      <c r="A457" s="7"/>
      <c r="G457" s="41"/>
      <c r="H457" s="7"/>
    </row>
    <row r="458" spans="1:8" x14ac:dyDescent="0.25">
      <c r="A458" s="7"/>
      <c r="G458" s="41"/>
      <c r="H458" s="7"/>
    </row>
    <row r="459" spans="1:8" x14ac:dyDescent="0.25">
      <c r="A459" s="7"/>
      <c r="G459" s="41"/>
      <c r="H459" s="7"/>
    </row>
    <row r="460" spans="1:8" x14ac:dyDescent="0.25">
      <c r="A460" s="7"/>
      <c r="G460" s="41"/>
      <c r="H460" s="7"/>
    </row>
    <row r="461" spans="1:8" x14ac:dyDescent="0.25">
      <c r="A461" s="7"/>
      <c r="G461" s="41"/>
      <c r="H461" s="7"/>
    </row>
    <row r="462" spans="1:8" x14ac:dyDescent="0.25">
      <c r="A462" s="7"/>
      <c r="G462" s="41"/>
      <c r="H462" s="7"/>
    </row>
    <row r="463" spans="1:8" x14ac:dyDescent="0.25">
      <c r="A463" s="7"/>
      <c r="G463" s="41"/>
      <c r="H463" s="7"/>
    </row>
    <row r="464" spans="1:8" x14ac:dyDescent="0.25">
      <c r="A464" s="7"/>
      <c r="G464" s="41"/>
      <c r="H464" s="7"/>
    </row>
    <row r="465" spans="1:8" x14ac:dyDescent="0.25">
      <c r="A465" s="7"/>
      <c r="G465" s="41"/>
      <c r="H465" s="7"/>
    </row>
    <row r="466" spans="1:8" x14ac:dyDescent="0.25">
      <c r="A466" s="7"/>
      <c r="G466" s="41"/>
      <c r="H466" s="7"/>
    </row>
    <row r="467" spans="1:8" x14ac:dyDescent="0.25">
      <c r="A467" s="7"/>
      <c r="G467" s="41"/>
      <c r="H467" s="7"/>
    </row>
    <row r="468" spans="1:8" x14ac:dyDescent="0.25">
      <c r="A468" s="7"/>
      <c r="G468" s="41"/>
      <c r="H468" s="7"/>
    </row>
    <row r="469" spans="1:8" x14ac:dyDescent="0.25">
      <c r="A469" s="7"/>
      <c r="G469" s="41"/>
      <c r="H469" s="7"/>
    </row>
    <row r="470" spans="1:8" x14ac:dyDescent="0.25">
      <c r="A470" s="7"/>
      <c r="G470" s="41"/>
      <c r="H470" s="7"/>
    </row>
    <row r="471" spans="1:8" x14ac:dyDescent="0.25">
      <c r="A471" s="7"/>
      <c r="G471" s="41"/>
      <c r="H471" s="7"/>
    </row>
    <row r="472" spans="1:8" x14ac:dyDescent="0.25">
      <c r="A472" s="7"/>
      <c r="G472" s="41"/>
      <c r="H472" s="7"/>
    </row>
    <row r="473" spans="1:8" x14ac:dyDescent="0.25">
      <c r="A473" s="7"/>
      <c r="G473" s="41"/>
      <c r="H473" s="7"/>
    </row>
    <row r="474" spans="1:8" x14ac:dyDescent="0.25">
      <c r="A474" s="7"/>
      <c r="G474" s="41"/>
      <c r="H474" s="7"/>
    </row>
    <row r="475" spans="1:8" x14ac:dyDescent="0.25">
      <c r="A475" s="7"/>
      <c r="G475" s="41"/>
      <c r="H475" s="7"/>
    </row>
    <row r="476" spans="1:8" x14ac:dyDescent="0.25">
      <c r="A476" s="7"/>
      <c r="G476" s="41"/>
      <c r="H476" s="7"/>
    </row>
    <row r="477" spans="1:8" x14ac:dyDescent="0.25">
      <c r="A477" s="7"/>
      <c r="G477" s="41"/>
      <c r="H477" s="7"/>
    </row>
    <row r="478" spans="1:8" x14ac:dyDescent="0.25">
      <c r="A478" s="7"/>
      <c r="G478" s="41"/>
      <c r="H478" s="7"/>
    </row>
    <row r="479" spans="1:8" x14ac:dyDescent="0.25">
      <c r="A479" s="7"/>
      <c r="G479" s="41"/>
      <c r="H479" s="7"/>
    </row>
    <row r="480" spans="1:8" x14ac:dyDescent="0.25">
      <c r="A480" s="7"/>
      <c r="G480" s="41"/>
      <c r="H480" s="7"/>
    </row>
    <row r="481" spans="1:8" x14ac:dyDescent="0.25">
      <c r="A481" s="7"/>
      <c r="G481" s="41"/>
      <c r="H481" s="7"/>
    </row>
    <row r="482" spans="1:8" x14ac:dyDescent="0.25">
      <c r="A482" s="7"/>
      <c r="G482" s="41"/>
      <c r="H482" s="7"/>
    </row>
    <row r="483" spans="1:8" x14ac:dyDescent="0.25">
      <c r="A483" s="7"/>
      <c r="G483" s="41"/>
      <c r="H483" s="7"/>
    </row>
    <row r="484" spans="1:8" x14ac:dyDescent="0.25">
      <c r="A484" s="7"/>
      <c r="G484" s="41"/>
      <c r="H484" s="7"/>
    </row>
    <row r="485" spans="1:8" x14ac:dyDescent="0.25">
      <c r="A485" s="7"/>
      <c r="G485" s="41"/>
      <c r="H485" s="7"/>
    </row>
    <row r="486" spans="1:8" x14ac:dyDescent="0.25">
      <c r="A486" s="7"/>
      <c r="G486" s="41"/>
      <c r="H486" s="7"/>
    </row>
    <row r="487" spans="1:8" x14ac:dyDescent="0.25">
      <c r="A487" s="7"/>
      <c r="G487" s="41"/>
      <c r="H487" s="7"/>
    </row>
    <row r="488" spans="1:8" x14ac:dyDescent="0.25">
      <c r="A488" s="7"/>
      <c r="G488" s="41"/>
      <c r="H488" s="7"/>
    </row>
    <row r="489" spans="1:8" x14ac:dyDescent="0.25">
      <c r="A489" s="7"/>
      <c r="G489" s="41"/>
      <c r="H489" s="7"/>
    </row>
    <row r="490" spans="1:8" x14ac:dyDescent="0.25">
      <c r="A490" s="7"/>
      <c r="G490" s="41"/>
      <c r="H490" s="7"/>
    </row>
    <row r="491" spans="1:8" x14ac:dyDescent="0.25">
      <c r="A491" s="7"/>
      <c r="G491" s="41"/>
      <c r="H491" s="7"/>
    </row>
    <row r="492" spans="1:8" x14ac:dyDescent="0.25">
      <c r="A492" s="7"/>
      <c r="G492" s="41"/>
      <c r="H492" s="7"/>
    </row>
    <row r="493" spans="1:8" x14ac:dyDescent="0.25">
      <c r="A493" s="7"/>
      <c r="G493" s="41"/>
      <c r="H493" s="7"/>
    </row>
    <row r="494" spans="1:8" x14ac:dyDescent="0.25">
      <c r="A494" s="7"/>
      <c r="G494" s="41"/>
      <c r="H494" s="7"/>
    </row>
    <row r="495" spans="1:8" x14ac:dyDescent="0.25">
      <c r="A495" s="7"/>
      <c r="G495" s="41"/>
      <c r="H495" s="7"/>
    </row>
    <row r="496" spans="1:8" x14ac:dyDescent="0.25">
      <c r="A496" s="7"/>
      <c r="G496" s="41"/>
      <c r="H496" s="7"/>
    </row>
    <row r="497" spans="1:8" x14ac:dyDescent="0.25">
      <c r="A497" s="7"/>
      <c r="G497" s="41"/>
      <c r="H497" s="7"/>
    </row>
    <row r="498" spans="1:8" x14ac:dyDescent="0.25">
      <c r="A498" s="7"/>
      <c r="G498" s="41"/>
      <c r="H498" s="7"/>
    </row>
    <row r="499" spans="1:8" x14ac:dyDescent="0.25">
      <c r="A499" s="7"/>
      <c r="G499" s="41"/>
      <c r="H499" s="7"/>
    </row>
    <row r="500" spans="1:8" x14ac:dyDescent="0.25">
      <c r="A500" s="7"/>
      <c r="G500" s="41"/>
      <c r="H500" s="7"/>
    </row>
    <row r="501" spans="1:8" x14ac:dyDescent="0.25">
      <c r="A501" s="7"/>
      <c r="G501" s="41"/>
      <c r="H501" s="7"/>
    </row>
    <row r="502" spans="1:8" x14ac:dyDescent="0.25">
      <c r="A502" s="7"/>
      <c r="G502" s="41"/>
      <c r="H502" s="7"/>
    </row>
    <row r="503" spans="1:8" x14ac:dyDescent="0.25">
      <c r="A503" s="7"/>
      <c r="G503" s="41"/>
      <c r="H503" s="7"/>
    </row>
    <row r="504" spans="1:8" x14ac:dyDescent="0.25">
      <c r="A504" s="7"/>
      <c r="G504" s="41"/>
      <c r="H504" s="7"/>
    </row>
    <row r="505" spans="1:8" x14ac:dyDescent="0.25">
      <c r="A505" s="7"/>
      <c r="G505" s="41"/>
      <c r="H505" s="7"/>
    </row>
    <row r="506" spans="1:8" x14ac:dyDescent="0.25">
      <c r="A506" s="7"/>
      <c r="G506" s="41"/>
      <c r="H506" s="7"/>
    </row>
    <row r="507" spans="1:8" x14ac:dyDescent="0.25">
      <c r="A507" s="7"/>
      <c r="G507" s="41"/>
      <c r="H507" s="7"/>
    </row>
    <row r="508" spans="1:8" x14ac:dyDescent="0.25">
      <c r="A508" s="7"/>
      <c r="G508" s="41"/>
      <c r="H508" s="7"/>
    </row>
    <row r="509" spans="1:8" x14ac:dyDescent="0.25">
      <c r="A509" s="7"/>
      <c r="G509" s="41"/>
      <c r="H509" s="7"/>
    </row>
    <row r="510" spans="1:8" x14ac:dyDescent="0.25">
      <c r="A510" s="7"/>
      <c r="G510" s="41"/>
      <c r="H510" s="7"/>
    </row>
    <row r="511" spans="1:8" x14ac:dyDescent="0.25">
      <c r="A511" s="7"/>
      <c r="G511" s="41"/>
      <c r="H511" s="7"/>
    </row>
    <row r="512" spans="1:8" x14ac:dyDescent="0.25">
      <c r="A512" s="7"/>
      <c r="G512" s="41"/>
      <c r="H512" s="7"/>
    </row>
    <row r="513" spans="1:8" x14ac:dyDescent="0.25">
      <c r="A513" s="7"/>
      <c r="G513" s="41"/>
      <c r="H513" s="7"/>
    </row>
    <row r="514" spans="1:8" x14ac:dyDescent="0.25">
      <c r="A514" s="7"/>
      <c r="G514" s="41"/>
      <c r="H514" s="7"/>
    </row>
    <row r="515" spans="1:8" x14ac:dyDescent="0.25">
      <c r="A515" s="7"/>
      <c r="G515" s="41"/>
      <c r="H515" s="7"/>
    </row>
    <row r="516" spans="1:8" x14ac:dyDescent="0.25">
      <c r="A516" s="7"/>
      <c r="G516" s="41"/>
      <c r="H516" s="7"/>
    </row>
    <row r="517" spans="1:8" x14ac:dyDescent="0.25">
      <c r="A517" s="7"/>
      <c r="G517" s="41"/>
      <c r="H517" s="7"/>
    </row>
    <row r="518" spans="1:8" x14ac:dyDescent="0.25">
      <c r="A518" s="7"/>
      <c r="G518" s="41"/>
      <c r="H518" s="7"/>
    </row>
    <row r="519" spans="1:8" x14ac:dyDescent="0.25">
      <c r="A519" s="7"/>
      <c r="G519" s="41"/>
      <c r="H519" s="7"/>
    </row>
    <row r="520" spans="1:8" x14ac:dyDescent="0.25">
      <c r="A520" s="7"/>
      <c r="G520" s="41"/>
      <c r="H520" s="7"/>
    </row>
    <row r="521" spans="1:8" x14ac:dyDescent="0.25">
      <c r="A521" s="7"/>
      <c r="G521" s="41"/>
      <c r="H521" s="7"/>
    </row>
    <row r="522" spans="1:8" x14ac:dyDescent="0.25">
      <c r="A522" s="7"/>
      <c r="G522" s="41"/>
      <c r="H522" s="7"/>
    </row>
    <row r="523" spans="1:8" x14ac:dyDescent="0.25">
      <c r="A523" s="7"/>
      <c r="G523" s="41"/>
      <c r="H523" s="7"/>
    </row>
    <row r="524" spans="1:8" x14ac:dyDescent="0.25">
      <c r="A524" s="7"/>
      <c r="G524" s="41"/>
      <c r="H524" s="7"/>
    </row>
    <row r="525" spans="1:8" x14ac:dyDescent="0.25">
      <c r="A525" s="7"/>
      <c r="G525" s="41"/>
      <c r="H525" s="7"/>
    </row>
    <row r="526" spans="1:8" x14ac:dyDescent="0.25">
      <c r="A526" s="7"/>
      <c r="G526" s="41"/>
      <c r="H526" s="7"/>
    </row>
    <row r="527" spans="1:8" x14ac:dyDescent="0.25">
      <c r="A527" s="7"/>
      <c r="G527" s="41"/>
      <c r="H527" s="7"/>
    </row>
    <row r="528" spans="1:8" x14ac:dyDescent="0.25">
      <c r="A528" s="7"/>
      <c r="G528" s="41"/>
      <c r="H528" s="7"/>
    </row>
    <row r="529" spans="1:8" x14ac:dyDescent="0.25">
      <c r="A529" s="7"/>
      <c r="G529" s="41"/>
      <c r="H529" s="7"/>
    </row>
    <row r="530" spans="1:8" x14ac:dyDescent="0.25">
      <c r="A530" s="7"/>
      <c r="G530" s="41"/>
      <c r="H530" s="7"/>
    </row>
    <row r="531" spans="1:8" x14ac:dyDescent="0.25">
      <c r="A531" s="7"/>
      <c r="G531" s="41"/>
      <c r="H531" s="7"/>
    </row>
    <row r="532" spans="1:8" x14ac:dyDescent="0.25">
      <c r="A532" s="7"/>
      <c r="G532" s="41"/>
      <c r="H532" s="7"/>
    </row>
    <row r="533" spans="1:8" x14ac:dyDescent="0.25">
      <c r="A533" s="7"/>
      <c r="G533" s="41"/>
      <c r="H533" s="7"/>
    </row>
    <row r="534" spans="1:8" x14ac:dyDescent="0.25">
      <c r="A534" s="7"/>
      <c r="G534" s="41"/>
      <c r="H534" s="7"/>
    </row>
    <row r="535" spans="1:8" x14ac:dyDescent="0.25">
      <c r="A535" s="7"/>
      <c r="G535" s="41"/>
      <c r="H535" s="7"/>
    </row>
    <row r="536" spans="1:8" x14ac:dyDescent="0.25">
      <c r="A536" s="7"/>
      <c r="G536" s="41"/>
      <c r="H536" s="7"/>
    </row>
    <row r="537" spans="1:8" x14ac:dyDescent="0.25">
      <c r="A537" s="7"/>
      <c r="G537" s="41"/>
      <c r="H537" s="7"/>
    </row>
    <row r="538" spans="1:8" x14ac:dyDescent="0.25">
      <c r="A538" s="7"/>
      <c r="G538" s="41"/>
      <c r="H538" s="7"/>
    </row>
    <row r="539" spans="1:8" x14ac:dyDescent="0.25">
      <c r="A539" s="7"/>
      <c r="G539" s="41"/>
      <c r="H539" s="7"/>
    </row>
    <row r="540" spans="1:8" x14ac:dyDescent="0.25">
      <c r="A540" s="7"/>
      <c r="G540" s="41"/>
      <c r="H540" s="7"/>
    </row>
    <row r="541" spans="1:8" x14ac:dyDescent="0.25">
      <c r="A541" s="7"/>
      <c r="G541" s="41"/>
      <c r="H541" s="7"/>
    </row>
    <row r="542" spans="1:8" x14ac:dyDescent="0.25">
      <c r="A542" s="7"/>
      <c r="G542" s="41"/>
      <c r="H542" s="7"/>
    </row>
    <row r="543" spans="1:8" x14ac:dyDescent="0.25">
      <c r="A543" s="7"/>
      <c r="G543" s="41"/>
      <c r="H543" s="7"/>
    </row>
    <row r="544" spans="1:8" x14ac:dyDescent="0.25">
      <c r="A544" s="7"/>
      <c r="G544" s="41"/>
      <c r="H544" s="7"/>
    </row>
    <row r="545" spans="1:8" x14ac:dyDescent="0.25">
      <c r="A545" s="7"/>
      <c r="G545" s="41"/>
      <c r="H545" s="7"/>
    </row>
    <row r="546" spans="1:8" x14ac:dyDescent="0.25">
      <c r="A546" s="7"/>
      <c r="G546" s="41"/>
      <c r="H546" s="7"/>
    </row>
    <row r="547" spans="1:8" x14ac:dyDescent="0.25">
      <c r="A547" s="7"/>
      <c r="G547" s="41"/>
      <c r="H547" s="7"/>
    </row>
    <row r="548" spans="1:8" x14ac:dyDescent="0.25">
      <c r="A548" s="7"/>
      <c r="G548" s="41"/>
      <c r="H548" s="7"/>
    </row>
    <row r="549" spans="1:8" x14ac:dyDescent="0.25">
      <c r="A549" s="7"/>
      <c r="G549" s="41"/>
      <c r="H549" s="7"/>
    </row>
    <row r="550" spans="1:8" x14ac:dyDescent="0.25">
      <c r="A550" s="7"/>
      <c r="G550" s="41"/>
      <c r="H550" s="7"/>
    </row>
    <row r="551" spans="1:8" x14ac:dyDescent="0.25">
      <c r="A551" s="7"/>
      <c r="G551" s="41"/>
      <c r="H551" s="7"/>
    </row>
    <row r="552" spans="1:8" x14ac:dyDescent="0.25">
      <c r="A552" s="7"/>
      <c r="G552" s="41"/>
      <c r="H552" s="7"/>
    </row>
    <row r="553" spans="1:8" x14ac:dyDescent="0.25">
      <c r="A553" s="7"/>
      <c r="G553" s="41"/>
      <c r="H553" s="7"/>
    </row>
    <row r="554" spans="1:8" x14ac:dyDescent="0.25">
      <c r="A554" s="7"/>
      <c r="G554" s="41"/>
      <c r="H554" s="7"/>
    </row>
    <row r="555" spans="1:8" x14ac:dyDescent="0.25">
      <c r="A555" s="7"/>
      <c r="G555" s="41"/>
      <c r="H555" s="7"/>
    </row>
    <row r="556" spans="1:8" x14ac:dyDescent="0.25">
      <c r="A556" s="7"/>
      <c r="G556" s="41"/>
      <c r="H556" s="7"/>
    </row>
    <row r="557" spans="1:8" x14ac:dyDescent="0.25">
      <c r="A557" s="7"/>
      <c r="G557" s="41"/>
      <c r="H557" s="7"/>
    </row>
    <row r="558" spans="1:8" x14ac:dyDescent="0.25">
      <c r="A558" s="7"/>
      <c r="G558" s="41"/>
      <c r="H558" s="7"/>
    </row>
    <row r="559" spans="1:8" x14ac:dyDescent="0.25">
      <c r="A559" s="7"/>
      <c r="G559" s="41"/>
      <c r="H559" s="7"/>
    </row>
    <row r="560" spans="1:8" x14ac:dyDescent="0.25">
      <c r="A560" s="7"/>
      <c r="G560" s="41"/>
      <c r="H560" s="7"/>
    </row>
    <row r="561" spans="1:8" x14ac:dyDescent="0.25">
      <c r="A561" s="7"/>
      <c r="G561" s="41"/>
      <c r="H561" s="7"/>
    </row>
    <row r="562" spans="1:8" x14ac:dyDescent="0.25">
      <c r="A562" s="7"/>
      <c r="G562" s="41"/>
      <c r="H562" s="7"/>
    </row>
    <row r="563" spans="1:8" x14ac:dyDescent="0.25">
      <c r="A563" s="7"/>
      <c r="G563" s="41"/>
      <c r="H563" s="7"/>
    </row>
    <row r="564" spans="1:8" x14ac:dyDescent="0.25">
      <c r="A564" s="7"/>
      <c r="G564" s="41"/>
      <c r="H564" s="7"/>
    </row>
    <row r="565" spans="1:8" x14ac:dyDescent="0.25">
      <c r="A565" s="7"/>
      <c r="G565" s="41"/>
      <c r="H565" s="7"/>
    </row>
    <row r="566" spans="1:8" x14ac:dyDescent="0.25">
      <c r="A566" s="7"/>
      <c r="G566" s="41"/>
      <c r="H566" s="7"/>
    </row>
    <row r="567" spans="1:8" x14ac:dyDescent="0.25">
      <c r="A567" s="7"/>
      <c r="G567" s="41"/>
      <c r="H567" s="7"/>
    </row>
    <row r="568" spans="1:8" x14ac:dyDescent="0.25">
      <c r="A568" s="7"/>
      <c r="G568" s="41"/>
      <c r="H568" s="7"/>
    </row>
    <row r="569" spans="1:8" x14ac:dyDescent="0.25">
      <c r="A569" s="7"/>
      <c r="G569" s="41"/>
      <c r="H569" s="7"/>
    </row>
    <row r="570" spans="1:8" x14ac:dyDescent="0.25">
      <c r="A570" s="7"/>
      <c r="G570" s="41"/>
      <c r="H570" s="7"/>
    </row>
    <row r="571" spans="1:8" x14ac:dyDescent="0.25">
      <c r="A571" s="7"/>
      <c r="G571" s="41"/>
      <c r="H571" s="7"/>
    </row>
    <row r="572" spans="1:8" x14ac:dyDescent="0.25">
      <c r="A572" s="7"/>
      <c r="G572" s="41"/>
      <c r="H572" s="7"/>
    </row>
    <row r="573" spans="1:8" x14ac:dyDescent="0.25">
      <c r="A573" s="7"/>
      <c r="G573" s="41"/>
      <c r="H573" s="7"/>
    </row>
    <row r="574" spans="1:8" x14ac:dyDescent="0.25">
      <c r="A574" s="7"/>
      <c r="G574" s="41"/>
      <c r="H574" s="7"/>
    </row>
    <row r="575" spans="1:8" x14ac:dyDescent="0.25">
      <c r="A575" s="7"/>
      <c r="G575" s="41"/>
      <c r="H575" s="7"/>
    </row>
    <row r="576" spans="1:8" x14ac:dyDescent="0.25">
      <c r="A576" s="7"/>
      <c r="G576" s="41"/>
      <c r="H576" s="7"/>
    </row>
    <row r="577" spans="1:8" x14ac:dyDescent="0.25">
      <c r="A577" s="7"/>
      <c r="G577" s="41"/>
      <c r="H577" s="7"/>
    </row>
    <row r="578" spans="1:8" x14ac:dyDescent="0.25">
      <c r="A578" s="7"/>
      <c r="G578" s="41"/>
      <c r="H578" s="7"/>
    </row>
    <row r="579" spans="1:8" x14ac:dyDescent="0.25">
      <c r="A579" s="7"/>
      <c r="G579" s="41"/>
      <c r="H579" s="7"/>
    </row>
    <row r="580" spans="1:8" x14ac:dyDescent="0.25">
      <c r="A580" s="7"/>
      <c r="G580" s="41"/>
      <c r="H580" s="7"/>
    </row>
    <row r="581" spans="1:8" x14ac:dyDescent="0.25">
      <c r="A581" s="7"/>
      <c r="G581" s="41"/>
      <c r="H581" s="7"/>
    </row>
    <row r="582" spans="1:8" x14ac:dyDescent="0.25">
      <c r="A582" s="7"/>
      <c r="G582" s="41"/>
      <c r="H582" s="7"/>
    </row>
    <row r="583" spans="1:8" x14ac:dyDescent="0.25">
      <c r="A583" s="7"/>
      <c r="G583" s="41"/>
      <c r="H583" s="7"/>
    </row>
    <row r="584" spans="1:8" x14ac:dyDescent="0.25">
      <c r="A584" s="7"/>
      <c r="G584" s="41"/>
      <c r="H584" s="7"/>
    </row>
    <row r="585" spans="1:8" x14ac:dyDescent="0.25">
      <c r="A585" s="7"/>
      <c r="G585" s="41"/>
      <c r="H585" s="7"/>
    </row>
    <row r="586" spans="1:8" x14ac:dyDescent="0.25">
      <c r="A586" s="7"/>
      <c r="G586" s="41"/>
      <c r="H586" s="7"/>
    </row>
    <row r="587" spans="1:8" x14ac:dyDescent="0.25">
      <c r="A587" s="7"/>
      <c r="G587" s="41"/>
      <c r="H587" s="7"/>
    </row>
    <row r="588" spans="1:8" x14ac:dyDescent="0.25">
      <c r="A588" s="7"/>
      <c r="G588" s="41"/>
      <c r="H588" s="7"/>
    </row>
    <row r="589" spans="1:8" x14ac:dyDescent="0.25">
      <c r="A589" s="7"/>
      <c r="G589" s="41"/>
      <c r="H589" s="7"/>
    </row>
    <row r="590" spans="1:8" x14ac:dyDescent="0.25">
      <c r="A590" s="7"/>
      <c r="G590" s="41"/>
      <c r="H590" s="7"/>
    </row>
    <row r="591" spans="1:8" x14ac:dyDescent="0.25">
      <c r="A591" s="7"/>
      <c r="G591" s="41"/>
      <c r="H591" s="7"/>
    </row>
    <row r="592" spans="1:8" x14ac:dyDescent="0.25">
      <c r="A592" s="7"/>
      <c r="G592" s="41"/>
      <c r="H592" s="7"/>
    </row>
    <row r="593" spans="1:8" x14ac:dyDescent="0.25">
      <c r="A593" s="7"/>
      <c r="G593" s="41"/>
      <c r="H593" s="7"/>
    </row>
    <row r="594" spans="1:8" x14ac:dyDescent="0.25">
      <c r="A594" s="7"/>
      <c r="G594" s="41"/>
      <c r="H594" s="7"/>
    </row>
    <row r="595" spans="1:8" x14ac:dyDescent="0.25">
      <c r="A595" s="7"/>
      <c r="G595" s="41"/>
      <c r="H595" s="7"/>
    </row>
    <row r="596" spans="1:8" x14ac:dyDescent="0.25">
      <c r="A596" s="7"/>
      <c r="G596" s="41"/>
      <c r="H596" s="7"/>
    </row>
    <row r="597" spans="1:8" x14ac:dyDescent="0.25">
      <c r="A597" s="7"/>
      <c r="G597" s="41"/>
      <c r="H597" s="7"/>
    </row>
    <row r="598" spans="1:8" x14ac:dyDescent="0.25">
      <c r="A598" s="7"/>
      <c r="G598" s="41"/>
      <c r="H598" s="7"/>
    </row>
    <row r="599" spans="1:8" x14ac:dyDescent="0.25">
      <c r="A599" s="7"/>
      <c r="G599" s="41"/>
      <c r="H599" s="7"/>
    </row>
    <row r="600" spans="1:8" x14ac:dyDescent="0.25">
      <c r="A600" s="7"/>
      <c r="G600" s="41"/>
      <c r="H600" s="7"/>
    </row>
    <row r="601" spans="1:8" x14ac:dyDescent="0.25">
      <c r="A601" s="7"/>
      <c r="G601" s="41"/>
      <c r="H601" s="7"/>
    </row>
    <row r="602" spans="1:8" x14ac:dyDescent="0.25">
      <c r="A602" s="7"/>
      <c r="G602" s="41"/>
      <c r="H602" s="7"/>
    </row>
    <row r="603" spans="1:8" x14ac:dyDescent="0.25">
      <c r="A603" s="7"/>
      <c r="G603" s="41"/>
      <c r="H603" s="7"/>
    </row>
    <row r="604" spans="1:8" x14ac:dyDescent="0.25">
      <c r="A604" s="7"/>
      <c r="G604" s="41"/>
      <c r="H604" s="7"/>
    </row>
    <row r="605" spans="1:8" x14ac:dyDescent="0.25">
      <c r="A605" s="7"/>
      <c r="G605" s="41"/>
      <c r="H605" s="7"/>
    </row>
    <row r="606" spans="1:8" x14ac:dyDescent="0.25">
      <c r="A606" s="7"/>
      <c r="G606" s="41"/>
      <c r="H606" s="7"/>
    </row>
    <row r="607" spans="1:8" x14ac:dyDescent="0.25">
      <c r="A607" s="7"/>
      <c r="G607" s="41"/>
      <c r="H607" s="7"/>
    </row>
    <row r="608" spans="1:8" x14ac:dyDescent="0.25">
      <c r="A608" s="7"/>
      <c r="G608" s="41"/>
      <c r="H608" s="7"/>
    </row>
    <row r="609" spans="1:8" x14ac:dyDescent="0.25">
      <c r="A609" s="7"/>
      <c r="G609" s="41"/>
      <c r="H609" s="7"/>
    </row>
    <row r="610" spans="1:8" x14ac:dyDescent="0.25">
      <c r="A610" s="7"/>
      <c r="G610" s="41"/>
      <c r="H610" s="7"/>
    </row>
    <row r="611" spans="1:8" x14ac:dyDescent="0.25">
      <c r="A611" s="7"/>
      <c r="G611" s="41"/>
      <c r="H611" s="7"/>
    </row>
    <row r="612" spans="1:8" x14ac:dyDescent="0.25">
      <c r="A612" s="7"/>
      <c r="G612" s="41"/>
      <c r="H612" s="7"/>
    </row>
    <row r="613" spans="1:8" x14ac:dyDescent="0.25">
      <c r="A613" s="7"/>
      <c r="G613" s="41"/>
      <c r="H613" s="7"/>
    </row>
    <row r="614" spans="1:8" x14ac:dyDescent="0.25">
      <c r="A614" s="7"/>
      <c r="G614" s="41"/>
      <c r="H614" s="7"/>
    </row>
    <row r="615" spans="1:8" x14ac:dyDescent="0.25">
      <c r="A615" s="7"/>
      <c r="G615" s="41"/>
      <c r="H615" s="7"/>
    </row>
    <row r="616" spans="1:8" x14ac:dyDescent="0.25">
      <c r="A616" s="7"/>
      <c r="G616" s="41"/>
      <c r="H616" s="7"/>
    </row>
    <row r="617" spans="1:8" x14ac:dyDescent="0.25">
      <c r="A617" s="7"/>
      <c r="G617" s="41"/>
      <c r="H617" s="7"/>
    </row>
    <row r="618" spans="1:8" x14ac:dyDescent="0.25">
      <c r="A618" s="7"/>
      <c r="G618" s="41"/>
      <c r="H618" s="7"/>
    </row>
    <row r="619" spans="1:8" x14ac:dyDescent="0.25">
      <c r="A619" s="7"/>
      <c r="G619" s="41"/>
      <c r="H619" s="7"/>
    </row>
    <row r="620" spans="1:8" x14ac:dyDescent="0.25">
      <c r="A620" s="7"/>
      <c r="G620" s="41"/>
      <c r="H620" s="7"/>
    </row>
    <row r="621" spans="1:8" x14ac:dyDescent="0.25">
      <c r="A621" s="7"/>
      <c r="G621" s="41"/>
      <c r="H621" s="7"/>
    </row>
    <row r="622" spans="1:8" x14ac:dyDescent="0.25">
      <c r="A622" s="7"/>
      <c r="G622" s="41"/>
      <c r="H622" s="7"/>
    </row>
    <row r="623" spans="1:8" x14ac:dyDescent="0.25">
      <c r="A623" s="7"/>
      <c r="G623" s="41"/>
      <c r="H623" s="7"/>
    </row>
    <row r="624" spans="1:8" x14ac:dyDescent="0.25">
      <c r="A624" s="7"/>
      <c r="G624" s="41"/>
      <c r="H624" s="7"/>
    </row>
    <row r="625" spans="1:8" x14ac:dyDescent="0.25">
      <c r="A625" s="7"/>
      <c r="G625" s="41"/>
      <c r="H625" s="7"/>
    </row>
    <row r="626" spans="1:8" x14ac:dyDescent="0.25">
      <c r="A626" s="7"/>
      <c r="G626" s="41"/>
      <c r="H626" s="7"/>
    </row>
    <row r="627" spans="1:8" x14ac:dyDescent="0.25">
      <c r="A627" s="7"/>
      <c r="G627" s="41"/>
      <c r="H627" s="7"/>
    </row>
    <row r="628" spans="1:8" x14ac:dyDescent="0.25">
      <c r="A628" s="7"/>
      <c r="G628" s="41"/>
      <c r="H628" s="7"/>
    </row>
    <row r="629" spans="1:8" x14ac:dyDescent="0.25">
      <c r="A629" s="7"/>
      <c r="G629" s="41"/>
      <c r="H629" s="7"/>
    </row>
    <row r="630" spans="1:8" x14ac:dyDescent="0.25">
      <c r="A630" s="7"/>
      <c r="G630" s="41"/>
      <c r="H630" s="7"/>
    </row>
    <row r="631" spans="1:8" x14ac:dyDescent="0.25">
      <c r="A631" s="7"/>
      <c r="G631" s="41"/>
      <c r="H631" s="7"/>
    </row>
    <row r="632" spans="1:8" x14ac:dyDescent="0.25">
      <c r="A632" s="7"/>
      <c r="G632" s="41"/>
      <c r="H632" s="7"/>
    </row>
    <row r="633" spans="1:8" x14ac:dyDescent="0.25">
      <c r="A633" s="7"/>
      <c r="G633" s="41"/>
      <c r="H633" s="7"/>
    </row>
    <row r="634" spans="1:8" x14ac:dyDescent="0.25">
      <c r="A634" s="7"/>
      <c r="G634" s="41"/>
      <c r="H634" s="7"/>
    </row>
    <row r="635" spans="1:8" x14ac:dyDescent="0.25">
      <c r="A635" s="7"/>
      <c r="G635" s="41"/>
      <c r="H635" s="7"/>
    </row>
    <row r="636" spans="1:8" x14ac:dyDescent="0.25">
      <c r="A636" s="7"/>
      <c r="G636" s="41"/>
      <c r="H636" s="7"/>
    </row>
    <row r="637" spans="1:8" x14ac:dyDescent="0.25">
      <c r="A637" s="7"/>
      <c r="G637" s="41"/>
      <c r="H637" s="7"/>
    </row>
    <row r="638" spans="1:8" x14ac:dyDescent="0.25">
      <c r="A638" s="7"/>
      <c r="G638" s="41"/>
      <c r="H638" s="7"/>
    </row>
    <row r="639" spans="1:8" x14ac:dyDescent="0.25">
      <c r="A639" s="7"/>
      <c r="G639" s="41"/>
      <c r="H639" s="7"/>
    </row>
    <row r="640" spans="1:8" x14ac:dyDescent="0.25">
      <c r="A640" s="7"/>
      <c r="G640" s="41"/>
      <c r="H640" s="7"/>
    </row>
    <row r="641" spans="1:8" x14ac:dyDescent="0.25">
      <c r="A641" s="7"/>
      <c r="G641" s="41"/>
      <c r="H641" s="7"/>
    </row>
    <row r="642" spans="1:8" x14ac:dyDescent="0.25">
      <c r="A642" s="7"/>
      <c r="G642" s="41"/>
      <c r="H642" s="7"/>
    </row>
    <row r="643" spans="1:8" x14ac:dyDescent="0.25">
      <c r="A643" s="7"/>
      <c r="G643" s="41"/>
      <c r="H643" s="7"/>
    </row>
    <row r="644" spans="1:8" x14ac:dyDescent="0.25">
      <c r="A644" s="7"/>
      <c r="G644" s="41"/>
      <c r="H644" s="7"/>
    </row>
    <row r="645" spans="1:8" x14ac:dyDescent="0.25">
      <c r="A645" s="7"/>
      <c r="G645" s="41"/>
      <c r="H645" s="7"/>
    </row>
    <row r="646" spans="1:8" x14ac:dyDescent="0.25">
      <c r="A646" s="7"/>
      <c r="G646" s="41"/>
      <c r="H646" s="7"/>
    </row>
    <row r="647" spans="1:8" x14ac:dyDescent="0.25">
      <c r="A647" s="7"/>
      <c r="G647" s="41"/>
      <c r="H647" s="7"/>
    </row>
    <row r="648" spans="1:8" x14ac:dyDescent="0.25">
      <c r="A648" s="7"/>
      <c r="G648" s="41"/>
      <c r="H648" s="7"/>
    </row>
    <row r="649" spans="1:8" x14ac:dyDescent="0.25">
      <c r="A649" s="7"/>
      <c r="G649" s="41"/>
      <c r="H649" s="7"/>
    </row>
    <row r="650" spans="1:8" x14ac:dyDescent="0.25">
      <c r="A650" s="7"/>
      <c r="G650" s="41"/>
      <c r="H650" s="7"/>
    </row>
    <row r="651" spans="1:8" x14ac:dyDescent="0.25">
      <c r="A651" s="7"/>
      <c r="G651" s="41"/>
      <c r="H651" s="7"/>
    </row>
    <row r="652" spans="1:8" x14ac:dyDescent="0.25">
      <c r="A652" s="7"/>
      <c r="G652" s="41"/>
      <c r="H652" s="7"/>
    </row>
    <row r="653" spans="1:8" x14ac:dyDescent="0.25">
      <c r="A653" s="7"/>
      <c r="G653" s="41"/>
      <c r="H653" s="7"/>
    </row>
    <row r="654" spans="1:8" x14ac:dyDescent="0.25">
      <c r="A654" s="7"/>
      <c r="G654" s="41"/>
      <c r="H654" s="7"/>
    </row>
    <row r="655" spans="1:8" x14ac:dyDescent="0.25">
      <c r="A655" s="7"/>
      <c r="G655" s="41"/>
      <c r="H655" s="7"/>
    </row>
    <row r="656" spans="1:8" x14ac:dyDescent="0.25">
      <c r="A656" s="7"/>
      <c r="G656" s="41"/>
      <c r="H656" s="7"/>
    </row>
    <row r="657" spans="1:8" x14ac:dyDescent="0.25">
      <c r="A657" s="7"/>
      <c r="G657" s="41"/>
      <c r="H657" s="7"/>
    </row>
    <row r="658" spans="1:8" x14ac:dyDescent="0.25">
      <c r="A658" s="7"/>
      <c r="G658" s="41"/>
      <c r="H658" s="7"/>
    </row>
    <row r="659" spans="1:8" x14ac:dyDescent="0.25">
      <c r="A659" s="7"/>
      <c r="G659" s="41"/>
      <c r="H659" s="7"/>
    </row>
    <row r="660" spans="1:8" x14ac:dyDescent="0.25">
      <c r="A660" s="7"/>
      <c r="G660" s="41"/>
      <c r="H660" s="7"/>
    </row>
    <row r="661" spans="1:8" x14ac:dyDescent="0.25">
      <c r="A661" s="7"/>
      <c r="G661" s="41"/>
      <c r="H661" s="7"/>
    </row>
    <row r="662" spans="1:8" x14ac:dyDescent="0.25">
      <c r="A662" s="7"/>
      <c r="G662" s="41"/>
      <c r="H662" s="7"/>
    </row>
    <row r="663" spans="1:8" x14ac:dyDescent="0.25">
      <c r="A663" s="7"/>
      <c r="G663" s="41"/>
      <c r="H663" s="7"/>
    </row>
    <row r="664" spans="1:8" x14ac:dyDescent="0.25">
      <c r="A664" s="7"/>
      <c r="G664" s="41"/>
      <c r="H664" s="7"/>
    </row>
    <row r="665" spans="1:8" x14ac:dyDescent="0.25">
      <c r="A665" s="7"/>
      <c r="G665" s="41"/>
      <c r="H665" s="7"/>
    </row>
    <row r="666" spans="1:8" x14ac:dyDescent="0.25">
      <c r="A666" s="7"/>
      <c r="G666" s="41"/>
      <c r="H666" s="7"/>
    </row>
    <row r="667" spans="1:8" x14ac:dyDescent="0.25">
      <c r="A667" s="7"/>
      <c r="G667" s="41"/>
      <c r="H667" s="7"/>
    </row>
    <row r="668" spans="1:8" x14ac:dyDescent="0.25">
      <c r="A668" s="7"/>
      <c r="G668" s="41"/>
      <c r="H668" s="7"/>
    </row>
    <row r="669" spans="1:8" x14ac:dyDescent="0.25">
      <c r="A669" s="7"/>
      <c r="G669" s="41"/>
      <c r="H669" s="7"/>
    </row>
    <row r="670" spans="1:8" x14ac:dyDescent="0.25">
      <c r="A670" s="7"/>
      <c r="G670" s="41"/>
      <c r="H670" s="7"/>
    </row>
    <row r="671" spans="1:8" x14ac:dyDescent="0.25">
      <c r="A671" s="7"/>
      <c r="G671" s="41"/>
      <c r="H671" s="7"/>
    </row>
    <row r="672" spans="1:8" x14ac:dyDescent="0.25">
      <c r="A672" s="7"/>
      <c r="G672" s="41"/>
      <c r="H672" s="7"/>
    </row>
    <row r="673" spans="1:8" x14ac:dyDescent="0.25">
      <c r="A673" s="7"/>
      <c r="G673" s="41"/>
      <c r="H673" s="7"/>
    </row>
    <row r="674" spans="1:8" x14ac:dyDescent="0.25">
      <c r="A674" s="7"/>
      <c r="G674" s="41"/>
      <c r="H674" s="7"/>
    </row>
    <row r="675" spans="1:8" x14ac:dyDescent="0.25">
      <c r="A675" s="7"/>
      <c r="G675" s="41"/>
      <c r="H675" s="7"/>
    </row>
    <row r="676" spans="1:8" x14ac:dyDescent="0.25">
      <c r="A676" s="7"/>
      <c r="G676" s="41"/>
      <c r="H676" s="7"/>
    </row>
    <row r="677" spans="1:8" x14ac:dyDescent="0.25">
      <c r="A677" s="7"/>
      <c r="G677" s="41"/>
      <c r="H677" s="7"/>
    </row>
    <row r="678" spans="1:8" x14ac:dyDescent="0.25">
      <c r="A678" s="7"/>
      <c r="G678" s="41"/>
      <c r="H678" s="7"/>
    </row>
    <row r="679" spans="1:8" x14ac:dyDescent="0.25">
      <c r="A679" s="7"/>
      <c r="G679" s="41"/>
      <c r="H679" s="7"/>
    </row>
    <row r="680" spans="1:8" x14ac:dyDescent="0.25">
      <c r="A680" s="7"/>
      <c r="G680" s="41"/>
      <c r="H680" s="7"/>
    </row>
    <row r="681" spans="1:8" x14ac:dyDescent="0.25">
      <c r="A681" s="7"/>
      <c r="G681" s="41"/>
      <c r="H681" s="7"/>
    </row>
    <row r="682" spans="1:8" x14ac:dyDescent="0.25">
      <c r="A682" s="7"/>
      <c r="G682" s="41"/>
      <c r="H682" s="7"/>
    </row>
    <row r="683" spans="1:8" x14ac:dyDescent="0.25">
      <c r="A683" s="7"/>
      <c r="G683" s="41"/>
      <c r="H683" s="7"/>
    </row>
    <row r="684" spans="1:8" x14ac:dyDescent="0.25">
      <c r="A684" s="7"/>
      <c r="G684" s="41"/>
      <c r="H684" s="7"/>
    </row>
    <row r="685" spans="1:8" x14ac:dyDescent="0.25">
      <c r="A685" s="7"/>
      <c r="G685" s="41"/>
      <c r="H685" s="7"/>
    </row>
    <row r="686" spans="1:8" x14ac:dyDescent="0.25">
      <c r="A686" s="7"/>
      <c r="G686" s="41"/>
      <c r="H686" s="7"/>
    </row>
    <row r="687" spans="1:8" x14ac:dyDescent="0.25">
      <c r="A687" s="7"/>
      <c r="G687" s="41"/>
      <c r="H687" s="7"/>
    </row>
    <row r="688" spans="1:8" x14ac:dyDescent="0.25">
      <c r="A688" s="7"/>
      <c r="G688" s="41"/>
      <c r="H688" s="7"/>
    </row>
    <row r="689" spans="1:8" x14ac:dyDescent="0.25">
      <c r="A689" s="7"/>
      <c r="G689" s="41"/>
      <c r="H689" s="7"/>
    </row>
    <row r="690" spans="1:8" x14ac:dyDescent="0.25">
      <c r="A690" s="7"/>
      <c r="G690" s="41"/>
      <c r="H690" s="7"/>
    </row>
    <row r="691" spans="1:8" x14ac:dyDescent="0.25">
      <c r="A691" s="7"/>
      <c r="G691" s="41"/>
      <c r="H691" s="7"/>
    </row>
    <row r="692" spans="1:8" x14ac:dyDescent="0.25">
      <c r="A692" s="7"/>
      <c r="G692" s="41"/>
      <c r="H692" s="7"/>
    </row>
    <row r="693" spans="1:8" x14ac:dyDescent="0.25">
      <c r="A693" s="7"/>
      <c r="G693" s="41"/>
      <c r="H693" s="7"/>
    </row>
    <row r="694" spans="1:8" x14ac:dyDescent="0.25">
      <c r="A694" s="7"/>
      <c r="G694" s="41"/>
      <c r="H694" s="7"/>
    </row>
    <row r="695" spans="1:8" x14ac:dyDescent="0.25">
      <c r="A695" s="7"/>
      <c r="G695" s="41"/>
      <c r="H695" s="7"/>
    </row>
    <row r="696" spans="1:8" x14ac:dyDescent="0.25">
      <c r="A696" s="7"/>
      <c r="G696" s="41"/>
      <c r="H696" s="7"/>
    </row>
    <row r="697" spans="1:8" x14ac:dyDescent="0.25">
      <c r="A697" s="7"/>
      <c r="G697" s="41"/>
      <c r="H697" s="7"/>
    </row>
    <row r="698" spans="1:8" x14ac:dyDescent="0.25">
      <c r="A698" s="7"/>
      <c r="G698" s="41"/>
      <c r="H698" s="7"/>
    </row>
    <row r="699" spans="1:8" x14ac:dyDescent="0.25">
      <c r="A699" s="7"/>
      <c r="G699" s="41"/>
      <c r="H699" s="7"/>
    </row>
    <row r="700" spans="1:8" x14ac:dyDescent="0.25">
      <c r="A700" s="7"/>
      <c r="G700" s="41"/>
      <c r="H700" s="7"/>
    </row>
    <row r="701" spans="1:8" x14ac:dyDescent="0.25">
      <c r="A701" s="7"/>
      <c r="G701" s="41"/>
      <c r="H701" s="7"/>
    </row>
    <row r="702" spans="1:8" x14ac:dyDescent="0.25">
      <c r="A702" s="7"/>
      <c r="G702" s="41"/>
      <c r="H702" s="7"/>
    </row>
    <row r="703" spans="1:8" x14ac:dyDescent="0.25">
      <c r="A703" s="7"/>
      <c r="G703" s="41"/>
      <c r="H703" s="7"/>
    </row>
    <row r="704" spans="1:8" x14ac:dyDescent="0.25">
      <c r="A704" s="7"/>
      <c r="G704" s="41"/>
      <c r="H704" s="7"/>
    </row>
    <row r="705" spans="1:8" x14ac:dyDescent="0.25">
      <c r="A705" s="7"/>
      <c r="G705" s="41"/>
      <c r="H705" s="7"/>
    </row>
    <row r="706" spans="1:8" x14ac:dyDescent="0.25">
      <c r="A706" s="7"/>
      <c r="G706" s="41"/>
      <c r="H706" s="7"/>
    </row>
    <row r="707" spans="1:8" x14ac:dyDescent="0.25">
      <c r="A707" s="7"/>
      <c r="G707" s="41"/>
      <c r="H707" s="7"/>
    </row>
    <row r="708" spans="1:8" x14ac:dyDescent="0.25">
      <c r="A708" s="7"/>
      <c r="G708" s="41"/>
      <c r="H708" s="7"/>
    </row>
    <row r="709" spans="1:8" x14ac:dyDescent="0.25">
      <c r="A709" s="7"/>
      <c r="G709" s="41"/>
      <c r="H709" s="7"/>
    </row>
    <row r="710" spans="1:8" x14ac:dyDescent="0.25">
      <c r="A710" s="7"/>
      <c r="G710" s="41"/>
      <c r="H710" s="7"/>
    </row>
    <row r="711" spans="1:8" x14ac:dyDescent="0.25">
      <c r="A711" s="7"/>
      <c r="G711" s="41"/>
      <c r="H711" s="7"/>
    </row>
    <row r="712" spans="1:8" x14ac:dyDescent="0.25">
      <c r="A712" s="7"/>
      <c r="G712" s="41"/>
      <c r="H712" s="7"/>
    </row>
    <row r="713" spans="1:8" x14ac:dyDescent="0.25">
      <c r="A713" s="7"/>
      <c r="G713" s="41"/>
      <c r="H713" s="7"/>
    </row>
    <row r="714" spans="1:8" x14ac:dyDescent="0.25">
      <c r="A714" s="7"/>
      <c r="G714" s="41"/>
      <c r="H714" s="7"/>
    </row>
    <row r="715" spans="1:8" x14ac:dyDescent="0.25">
      <c r="A715" s="7"/>
      <c r="G715" s="41"/>
      <c r="H715" s="7"/>
    </row>
    <row r="716" spans="1:8" x14ac:dyDescent="0.25">
      <c r="A716" s="7"/>
      <c r="G716" s="41"/>
      <c r="H716" s="7"/>
    </row>
    <row r="717" spans="1:8" x14ac:dyDescent="0.25">
      <c r="A717" s="7"/>
      <c r="G717" s="41"/>
      <c r="H717" s="7"/>
    </row>
    <row r="718" spans="1:8" x14ac:dyDescent="0.25">
      <c r="A718" s="7"/>
      <c r="G718" s="41"/>
      <c r="H718" s="7"/>
    </row>
    <row r="719" spans="1:8" x14ac:dyDescent="0.25">
      <c r="A719" s="7"/>
      <c r="G719" s="41"/>
      <c r="H719" s="7"/>
    </row>
    <row r="720" spans="1:8" x14ac:dyDescent="0.25">
      <c r="A720" s="7"/>
      <c r="G720" s="41"/>
      <c r="H720" s="7"/>
    </row>
    <row r="721" spans="1:8" x14ac:dyDescent="0.25">
      <c r="A721" s="7"/>
      <c r="G721" s="41"/>
      <c r="H721" s="7"/>
    </row>
    <row r="722" spans="1:8" x14ac:dyDescent="0.25">
      <c r="A722" s="7"/>
      <c r="G722" s="41"/>
      <c r="H722" s="7"/>
    </row>
    <row r="723" spans="1:8" x14ac:dyDescent="0.25">
      <c r="A723" s="7"/>
      <c r="G723" s="41"/>
      <c r="H723" s="7"/>
    </row>
    <row r="724" spans="1:8" x14ac:dyDescent="0.25">
      <c r="A724" s="7"/>
      <c r="G724" s="41"/>
      <c r="H724" s="7"/>
    </row>
    <row r="725" spans="1:8" x14ac:dyDescent="0.25">
      <c r="A725" s="7"/>
      <c r="G725" s="41"/>
      <c r="H725" s="7"/>
    </row>
    <row r="726" spans="1:8" x14ac:dyDescent="0.25">
      <c r="A726" s="7"/>
      <c r="G726" s="41"/>
      <c r="H726" s="7"/>
    </row>
    <row r="727" spans="1:8" x14ac:dyDescent="0.25">
      <c r="A727" s="7"/>
      <c r="G727" s="41"/>
      <c r="H727" s="7"/>
    </row>
    <row r="728" spans="1:8" x14ac:dyDescent="0.25">
      <c r="A728" s="7"/>
      <c r="G728" s="41"/>
      <c r="H728" s="7"/>
    </row>
    <row r="729" spans="1:8" x14ac:dyDescent="0.25">
      <c r="A729" s="7"/>
      <c r="G729" s="41"/>
      <c r="H729" s="7"/>
    </row>
    <row r="730" spans="1:8" x14ac:dyDescent="0.25">
      <c r="A730" s="7"/>
      <c r="G730" s="41"/>
      <c r="H730" s="7"/>
    </row>
    <row r="731" spans="1:8" x14ac:dyDescent="0.25">
      <c r="A731" s="7"/>
      <c r="G731" s="41"/>
      <c r="H731" s="7"/>
    </row>
    <row r="732" spans="1:8" x14ac:dyDescent="0.25">
      <c r="A732" s="7"/>
      <c r="G732" s="41"/>
      <c r="H732" s="7"/>
    </row>
    <row r="733" spans="1:8" x14ac:dyDescent="0.25">
      <c r="A733" s="7"/>
      <c r="G733" s="41"/>
      <c r="H733" s="7"/>
    </row>
    <row r="734" spans="1:8" x14ac:dyDescent="0.25">
      <c r="A734" s="7"/>
      <c r="G734" s="41"/>
      <c r="H734" s="7"/>
    </row>
    <row r="735" spans="1:8" x14ac:dyDescent="0.25">
      <c r="A735" s="7"/>
      <c r="G735" s="41"/>
      <c r="H735" s="7"/>
    </row>
    <row r="736" spans="1:8" x14ac:dyDescent="0.25">
      <c r="A736" s="7"/>
      <c r="G736" s="41"/>
      <c r="H736" s="7"/>
    </row>
    <row r="737" spans="1:8" x14ac:dyDescent="0.25">
      <c r="A737" s="7"/>
      <c r="G737" s="41"/>
      <c r="H737" s="7"/>
    </row>
    <row r="738" spans="1:8" x14ac:dyDescent="0.25">
      <c r="A738" s="7"/>
      <c r="G738" s="41"/>
      <c r="H738" s="7"/>
    </row>
    <row r="739" spans="1:8" x14ac:dyDescent="0.25">
      <c r="A739" s="7"/>
      <c r="G739" s="41"/>
      <c r="H739" s="7"/>
    </row>
    <row r="740" spans="1:8" x14ac:dyDescent="0.25">
      <c r="A740" s="7"/>
      <c r="G740" s="41"/>
      <c r="H740" s="7"/>
    </row>
    <row r="741" spans="1:8" x14ac:dyDescent="0.25">
      <c r="A741" s="7"/>
      <c r="G741" s="41"/>
      <c r="H741" s="7"/>
    </row>
    <row r="742" spans="1:8" x14ac:dyDescent="0.25">
      <c r="A742" s="7"/>
      <c r="G742" s="41"/>
      <c r="H742" s="7"/>
    </row>
    <row r="743" spans="1:8" x14ac:dyDescent="0.25">
      <c r="A743" s="7"/>
      <c r="G743" s="41"/>
      <c r="H743" s="7"/>
    </row>
    <row r="744" spans="1:8" x14ac:dyDescent="0.25">
      <c r="A744" s="7"/>
      <c r="G744" s="41"/>
      <c r="H744" s="7"/>
    </row>
    <row r="745" spans="1:8" x14ac:dyDescent="0.25">
      <c r="A745" s="7"/>
      <c r="G745" s="41"/>
      <c r="H745" s="7"/>
    </row>
    <row r="746" spans="1:8" x14ac:dyDescent="0.25">
      <c r="A746" s="7"/>
      <c r="G746" s="41"/>
      <c r="H746" s="7"/>
    </row>
    <row r="747" spans="1:8" x14ac:dyDescent="0.25">
      <c r="A747" s="7"/>
      <c r="G747" s="41"/>
      <c r="H747" s="7"/>
    </row>
    <row r="748" spans="1:8" x14ac:dyDescent="0.25">
      <c r="A748" s="7"/>
      <c r="G748" s="41"/>
      <c r="H748" s="7"/>
    </row>
    <row r="749" spans="1:8" x14ac:dyDescent="0.25">
      <c r="A749" s="7"/>
      <c r="G749" s="41"/>
      <c r="H749" s="7"/>
    </row>
    <row r="750" spans="1:8" x14ac:dyDescent="0.25">
      <c r="A750" s="7"/>
      <c r="G750" s="41"/>
      <c r="H750" s="7"/>
    </row>
    <row r="751" spans="1:8" x14ac:dyDescent="0.25">
      <c r="A751" s="7"/>
      <c r="G751" s="41"/>
      <c r="H751" s="7"/>
    </row>
    <row r="752" spans="1:8" x14ac:dyDescent="0.25">
      <c r="A752" s="7"/>
      <c r="G752" s="41"/>
      <c r="H752" s="7"/>
    </row>
    <row r="753" spans="1:8" x14ac:dyDescent="0.25">
      <c r="A753" s="7"/>
      <c r="G753" s="41"/>
      <c r="H753" s="7"/>
    </row>
    <row r="754" spans="1:8" x14ac:dyDescent="0.25">
      <c r="A754" s="7"/>
      <c r="G754" s="41"/>
      <c r="H754" s="7"/>
    </row>
    <row r="755" spans="1:8" x14ac:dyDescent="0.25">
      <c r="A755" s="7"/>
      <c r="G755" s="41"/>
      <c r="H755" s="7"/>
    </row>
    <row r="756" spans="1:8" x14ac:dyDescent="0.25">
      <c r="A756" s="7"/>
      <c r="G756" s="41"/>
      <c r="H756" s="7"/>
    </row>
    <row r="757" spans="1:8" x14ac:dyDescent="0.25">
      <c r="A757" s="7"/>
      <c r="G757" s="41"/>
      <c r="H757" s="7"/>
    </row>
    <row r="758" spans="1:8" x14ac:dyDescent="0.25">
      <c r="A758" s="7"/>
      <c r="G758" s="41"/>
      <c r="H758" s="7"/>
    </row>
    <row r="759" spans="1:8" x14ac:dyDescent="0.25">
      <c r="A759" s="7"/>
      <c r="G759" s="41"/>
      <c r="H759" s="7"/>
    </row>
    <row r="760" spans="1:8" x14ac:dyDescent="0.25">
      <c r="A760" s="7"/>
      <c r="G760" s="41"/>
      <c r="H760" s="7"/>
    </row>
    <row r="761" spans="1:8" x14ac:dyDescent="0.25">
      <c r="A761" s="7"/>
      <c r="G761" s="41"/>
      <c r="H761" s="7"/>
    </row>
    <row r="762" spans="1:8" x14ac:dyDescent="0.25">
      <c r="A762" s="7"/>
      <c r="G762" s="41"/>
      <c r="H762" s="7"/>
    </row>
    <row r="763" spans="1:8" x14ac:dyDescent="0.25">
      <c r="A763" s="7"/>
      <c r="G763" s="41"/>
      <c r="H763" s="7"/>
    </row>
    <row r="764" spans="1:8" x14ac:dyDescent="0.25">
      <c r="A764" s="7"/>
      <c r="G764" s="41"/>
      <c r="H764" s="7"/>
    </row>
    <row r="765" spans="1:8" x14ac:dyDescent="0.25">
      <c r="A765" s="7"/>
      <c r="G765" s="41"/>
      <c r="H765" s="7"/>
    </row>
    <row r="766" spans="1:8" x14ac:dyDescent="0.25">
      <c r="A766" s="7"/>
      <c r="G766" s="41"/>
      <c r="H766" s="7"/>
    </row>
    <row r="767" spans="1:8" x14ac:dyDescent="0.25">
      <c r="A767" s="7"/>
      <c r="G767" s="41"/>
      <c r="H767" s="7"/>
    </row>
    <row r="768" spans="1:8" x14ac:dyDescent="0.25">
      <c r="A768" s="7"/>
      <c r="G768" s="41"/>
      <c r="H768" s="7"/>
    </row>
    <row r="769" spans="1:8" x14ac:dyDescent="0.25">
      <c r="A769" s="7"/>
      <c r="G769" s="41"/>
      <c r="H769" s="7"/>
    </row>
    <row r="770" spans="1:8" x14ac:dyDescent="0.25">
      <c r="A770" s="7"/>
      <c r="G770" s="41"/>
      <c r="H770" s="7"/>
    </row>
    <row r="771" spans="1:8" x14ac:dyDescent="0.25">
      <c r="A771" s="7"/>
      <c r="G771" s="41"/>
      <c r="H771" s="7"/>
    </row>
    <row r="772" spans="1:8" x14ac:dyDescent="0.25">
      <c r="A772" s="7"/>
      <c r="G772" s="41"/>
      <c r="H772" s="7"/>
    </row>
    <row r="773" spans="1:8" x14ac:dyDescent="0.25">
      <c r="A773" s="7"/>
      <c r="G773" s="41"/>
      <c r="H773" s="7"/>
    </row>
    <row r="774" spans="1:8" x14ac:dyDescent="0.25">
      <c r="A774" s="7"/>
      <c r="G774" s="41"/>
      <c r="H774" s="7"/>
    </row>
    <row r="775" spans="1:8" x14ac:dyDescent="0.25">
      <c r="A775" s="7"/>
      <c r="G775" s="41"/>
      <c r="H775" s="7"/>
    </row>
    <row r="776" spans="1:8" x14ac:dyDescent="0.25">
      <c r="A776" s="7"/>
      <c r="G776" s="41"/>
      <c r="H776" s="7"/>
    </row>
    <row r="777" spans="1:8" x14ac:dyDescent="0.25">
      <c r="A777" s="7"/>
      <c r="G777" s="41"/>
      <c r="H777" s="7"/>
    </row>
    <row r="778" spans="1:8" x14ac:dyDescent="0.25">
      <c r="A778" s="7"/>
      <c r="G778" s="41"/>
      <c r="H778" s="7"/>
    </row>
    <row r="779" spans="1:8" x14ac:dyDescent="0.25">
      <c r="A779" s="7"/>
      <c r="G779" s="41"/>
      <c r="H779" s="7"/>
    </row>
    <row r="780" spans="1:8" x14ac:dyDescent="0.25">
      <c r="A780" s="7"/>
      <c r="G780" s="41"/>
      <c r="H780" s="7"/>
    </row>
    <row r="781" spans="1:8" x14ac:dyDescent="0.25">
      <c r="A781" s="7"/>
      <c r="G781" s="41"/>
      <c r="H781" s="7"/>
    </row>
    <row r="782" spans="1:8" x14ac:dyDescent="0.25">
      <c r="A782" s="7"/>
      <c r="G782" s="41"/>
      <c r="H782" s="7"/>
    </row>
    <row r="783" spans="1:8" x14ac:dyDescent="0.25">
      <c r="A783" s="7"/>
      <c r="G783" s="41"/>
      <c r="H783" s="7"/>
    </row>
    <row r="784" spans="1:8" x14ac:dyDescent="0.25">
      <c r="A784" s="7"/>
      <c r="G784" s="41"/>
      <c r="H784" s="7"/>
    </row>
    <row r="785" spans="1:8" x14ac:dyDescent="0.25">
      <c r="A785" s="7"/>
      <c r="G785" s="41"/>
      <c r="H785" s="7"/>
    </row>
    <row r="786" spans="1:8" x14ac:dyDescent="0.25">
      <c r="A786" s="7"/>
      <c r="G786" s="41"/>
      <c r="H786" s="7"/>
    </row>
    <row r="787" spans="1:8" x14ac:dyDescent="0.25">
      <c r="A787" s="7"/>
      <c r="G787" s="41"/>
      <c r="H787" s="7"/>
    </row>
    <row r="788" spans="1:8" x14ac:dyDescent="0.25">
      <c r="A788" s="7"/>
      <c r="G788" s="41"/>
      <c r="H788" s="7"/>
    </row>
    <row r="789" spans="1:8" x14ac:dyDescent="0.25">
      <c r="A789" s="7"/>
      <c r="G789" s="41"/>
      <c r="H789" s="7"/>
    </row>
    <row r="790" spans="1:8" x14ac:dyDescent="0.25">
      <c r="A790" s="7"/>
      <c r="G790" s="41"/>
      <c r="H790" s="7"/>
    </row>
    <row r="791" spans="1:8" x14ac:dyDescent="0.25">
      <c r="A791" s="7"/>
      <c r="G791" s="41"/>
      <c r="H791" s="7"/>
    </row>
    <row r="792" spans="1:8" x14ac:dyDescent="0.25">
      <c r="A792" s="7"/>
      <c r="G792" s="41"/>
      <c r="H792" s="7"/>
    </row>
    <row r="793" spans="1:8" x14ac:dyDescent="0.25">
      <c r="A793" s="7"/>
      <c r="G793" s="41"/>
      <c r="H793" s="7"/>
    </row>
    <row r="794" spans="1:8" x14ac:dyDescent="0.25">
      <c r="A794" s="7"/>
      <c r="G794" s="41"/>
      <c r="H794" s="7"/>
    </row>
    <row r="795" spans="1:8" x14ac:dyDescent="0.25">
      <c r="A795" s="7"/>
      <c r="G795" s="41"/>
      <c r="H795" s="7"/>
    </row>
    <row r="796" spans="1:8" x14ac:dyDescent="0.25">
      <c r="A796" s="7"/>
      <c r="G796" s="41"/>
      <c r="H796" s="7"/>
    </row>
    <row r="797" spans="1:8" x14ac:dyDescent="0.25">
      <c r="A797" s="7"/>
      <c r="G797" s="41"/>
      <c r="H797" s="7"/>
    </row>
    <row r="798" spans="1:8" x14ac:dyDescent="0.25">
      <c r="A798" s="7"/>
      <c r="G798" s="41"/>
      <c r="H798" s="7"/>
    </row>
    <row r="799" spans="1:8" x14ac:dyDescent="0.25">
      <c r="A799" s="7"/>
      <c r="G799" s="41"/>
      <c r="H799" s="7"/>
    </row>
    <row r="800" spans="1:8" x14ac:dyDescent="0.25">
      <c r="A800" s="7"/>
      <c r="G800" s="41"/>
      <c r="H800" s="7"/>
    </row>
    <row r="801" spans="1:8" x14ac:dyDescent="0.25">
      <c r="A801" s="7"/>
      <c r="G801" s="41"/>
      <c r="H801" s="7"/>
    </row>
    <row r="802" spans="1:8" x14ac:dyDescent="0.25">
      <c r="A802" s="7"/>
      <c r="G802" s="41"/>
      <c r="H802" s="7"/>
    </row>
    <row r="803" spans="1:8" x14ac:dyDescent="0.25">
      <c r="A803" s="7"/>
      <c r="G803" s="41"/>
      <c r="H803" s="7"/>
    </row>
    <row r="804" spans="1:8" x14ac:dyDescent="0.25">
      <c r="A804" s="7"/>
      <c r="G804" s="41"/>
      <c r="H804" s="7"/>
    </row>
    <row r="805" spans="1:8" x14ac:dyDescent="0.25">
      <c r="A805" s="7"/>
      <c r="G805" s="41"/>
      <c r="H805" s="7"/>
    </row>
    <row r="806" spans="1:8" x14ac:dyDescent="0.25">
      <c r="A806" s="7"/>
      <c r="G806" s="41"/>
      <c r="H806" s="7"/>
    </row>
    <row r="807" spans="1:8" x14ac:dyDescent="0.25">
      <c r="A807" s="7"/>
      <c r="G807" s="41"/>
      <c r="H807" s="7"/>
    </row>
    <row r="808" spans="1:8" x14ac:dyDescent="0.25">
      <c r="A808" s="7"/>
      <c r="G808" s="41"/>
      <c r="H808" s="7"/>
    </row>
    <row r="809" spans="1:8" x14ac:dyDescent="0.25">
      <c r="A809" s="7"/>
      <c r="G809" s="41"/>
      <c r="H809" s="7"/>
    </row>
    <row r="810" spans="1:8" x14ac:dyDescent="0.25">
      <c r="A810" s="7"/>
      <c r="G810" s="41"/>
      <c r="H810" s="7"/>
    </row>
    <row r="811" spans="1:8" x14ac:dyDescent="0.25">
      <c r="A811" s="7"/>
      <c r="G811" s="41"/>
      <c r="H811" s="7"/>
    </row>
    <row r="812" spans="1:8" x14ac:dyDescent="0.25">
      <c r="A812" s="7"/>
      <c r="G812" s="41"/>
      <c r="H812" s="7"/>
    </row>
    <row r="813" spans="1:8" x14ac:dyDescent="0.25">
      <c r="A813" s="7"/>
      <c r="G813" s="41"/>
      <c r="H813" s="7"/>
    </row>
    <row r="814" spans="1:8" x14ac:dyDescent="0.25">
      <c r="A814" s="7"/>
      <c r="G814" s="41"/>
      <c r="H814" s="7"/>
    </row>
    <row r="815" spans="1:8" x14ac:dyDescent="0.25">
      <c r="A815" s="7"/>
      <c r="G815" s="41"/>
      <c r="H815" s="7"/>
    </row>
    <row r="816" spans="1:8" x14ac:dyDescent="0.25">
      <c r="A816" s="7"/>
      <c r="G816" s="41"/>
      <c r="H816" s="7"/>
    </row>
    <row r="817" spans="1:8" x14ac:dyDescent="0.25">
      <c r="A817" s="7"/>
      <c r="G817" s="41"/>
      <c r="H817" s="7"/>
    </row>
    <row r="818" spans="1:8" x14ac:dyDescent="0.25">
      <c r="A818" s="7"/>
      <c r="G818" s="41"/>
      <c r="H818" s="7"/>
    </row>
    <row r="819" spans="1:8" x14ac:dyDescent="0.25">
      <c r="A819" s="7"/>
      <c r="G819" s="41"/>
      <c r="H819" s="7"/>
    </row>
    <row r="820" spans="1:8" x14ac:dyDescent="0.25">
      <c r="A820" s="7"/>
      <c r="G820" s="41"/>
      <c r="H820" s="7"/>
    </row>
    <row r="821" spans="1:8" x14ac:dyDescent="0.25">
      <c r="A821" s="7"/>
      <c r="G821" s="41"/>
      <c r="H821" s="7"/>
    </row>
    <row r="822" spans="1:8" x14ac:dyDescent="0.25">
      <c r="A822" s="7"/>
      <c r="G822" s="41"/>
      <c r="H822" s="7"/>
    </row>
    <row r="823" spans="1:8" x14ac:dyDescent="0.25">
      <c r="A823" s="7"/>
      <c r="G823" s="41"/>
      <c r="H823" s="7"/>
    </row>
    <row r="824" spans="1:8" x14ac:dyDescent="0.25">
      <c r="A824" s="7"/>
      <c r="G824" s="41"/>
      <c r="H824" s="7"/>
    </row>
    <row r="825" spans="1:8" x14ac:dyDescent="0.25">
      <c r="A825" s="7"/>
      <c r="G825" s="41"/>
      <c r="H825" s="7"/>
    </row>
    <row r="826" spans="1:8" x14ac:dyDescent="0.25">
      <c r="A826" s="7"/>
      <c r="G826" s="41"/>
      <c r="H826" s="7"/>
    </row>
    <row r="827" spans="1:8" x14ac:dyDescent="0.25">
      <c r="A827" s="7"/>
      <c r="G827" s="41"/>
      <c r="H827" s="7"/>
    </row>
    <row r="828" spans="1:8" x14ac:dyDescent="0.25">
      <c r="A828" s="7"/>
      <c r="G828" s="41"/>
      <c r="H828" s="7"/>
    </row>
    <row r="829" spans="1:8" x14ac:dyDescent="0.25">
      <c r="A829" s="7"/>
      <c r="G829" s="41"/>
      <c r="H829" s="7"/>
    </row>
    <row r="830" spans="1:8" x14ac:dyDescent="0.25">
      <c r="A830" s="7"/>
      <c r="G830" s="41"/>
      <c r="H830" s="7"/>
    </row>
    <row r="831" spans="1:8" x14ac:dyDescent="0.25">
      <c r="A831" s="7"/>
      <c r="G831" s="41"/>
      <c r="H831" s="7"/>
    </row>
    <row r="832" spans="1:8" x14ac:dyDescent="0.25">
      <c r="A832" s="7"/>
      <c r="G832" s="41"/>
      <c r="H832" s="7"/>
    </row>
    <row r="833" spans="1:8" x14ac:dyDescent="0.25">
      <c r="A833" s="7"/>
      <c r="G833" s="41"/>
      <c r="H833" s="7"/>
    </row>
    <row r="834" spans="1:8" x14ac:dyDescent="0.25">
      <c r="A834" s="7"/>
      <c r="G834" s="41"/>
      <c r="H834" s="7"/>
    </row>
    <row r="835" spans="1:8" x14ac:dyDescent="0.25">
      <c r="A835" s="7"/>
      <c r="G835" s="41"/>
      <c r="H835" s="7"/>
    </row>
    <row r="836" spans="1:8" x14ac:dyDescent="0.25">
      <c r="A836" s="7"/>
      <c r="G836" s="41"/>
      <c r="H836" s="7"/>
    </row>
    <row r="837" spans="1:8" x14ac:dyDescent="0.25">
      <c r="A837" s="7"/>
      <c r="G837" s="41"/>
      <c r="H837" s="7"/>
    </row>
    <row r="838" spans="1:8" x14ac:dyDescent="0.25">
      <c r="A838" s="7"/>
      <c r="G838" s="41"/>
      <c r="H838" s="7"/>
    </row>
    <row r="839" spans="1:8" x14ac:dyDescent="0.25">
      <c r="A839" s="7"/>
      <c r="G839" s="41"/>
      <c r="H839" s="7"/>
    </row>
    <row r="840" spans="1:8" x14ac:dyDescent="0.25">
      <c r="A840" s="7"/>
      <c r="G840" s="41"/>
      <c r="H840" s="7"/>
    </row>
    <row r="841" spans="1:8" x14ac:dyDescent="0.25">
      <c r="A841" s="7"/>
      <c r="G841" s="41"/>
      <c r="H841" s="7"/>
    </row>
    <row r="842" spans="1:8" x14ac:dyDescent="0.25">
      <c r="A842" s="7"/>
      <c r="G842" s="41"/>
      <c r="H842" s="7"/>
    </row>
    <row r="843" spans="1:8" x14ac:dyDescent="0.25">
      <c r="A843" s="7"/>
      <c r="G843" s="41"/>
      <c r="H843" s="7"/>
    </row>
    <row r="844" spans="1:8" x14ac:dyDescent="0.25">
      <c r="A844" s="7"/>
      <c r="G844" s="41"/>
      <c r="H844" s="7"/>
    </row>
    <row r="845" spans="1:8" x14ac:dyDescent="0.25">
      <c r="A845" s="7"/>
      <c r="G845" s="41"/>
      <c r="H845" s="7"/>
    </row>
    <row r="846" spans="1:8" x14ac:dyDescent="0.25">
      <c r="A846" s="7"/>
      <c r="G846" s="41"/>
      <c r="H846" s="7"/>
    </row>
    <row r="847" spans="1:8" x14ac:dyDescent="0.25">
      <c r="A847" s="7"/>
      <c r="G847" s="41"/>
      <c r="H847" s="7"/>
    </row>
    <row r="848" spans="1:8" x14ac:dyDescent="0.25">
      <c r="A848" s="7"/>
      <c r="G848" s="41"/>
      <c r="H848" s="7"/>
    </row>
    <row r="849" spans="1:8" x14ac:dyDescent="0.25">
      <c r="A849" s="7"/>
      <c r="G849" s="41"/>
      <c r="H849" s="7"/>
    </row>
    <row r="850" spans="1:8" x14ac:dyDescent="0.25">
      <c r="A850" s="7"/>
      <c r="G850" s="41"/>
      <c r="H850" s="7"/>
    </row>
    <row r="851" spans="1:8" x14ac:dyDescent="0.25">
      <c r="A851" s="7"/>
      <c r="G851" s="41"/>
      <c r="H851" s="7"/>
    </row>
    <row r="852" spans="1:8" x14ac:dyDescent="0.25">
      <c r="A852" s="7"/>
      <c r="G852" s="41"/>
      <c r="H852" s="7"/>
    </row>
    <row r="853" spans="1:8" x14ac:dyDescent="0.25">
      <c r="A853" s="7"/>
      <c r="G853" s="41"/>
      <c r="H853" s="7"/>
    </row>
    <row r="854" spans="1:8" x14ac:dyDescent="0.25">
      <c r="A854" s="7"/>
      <c r="G854" s="41"/>
      <c r="H854" s="7"/>
    </row>
    <row r="855" spans="1:8" x14ac:dyDescent="0.25">
      <c r="A855" s="7"/>
      <c r="G855" s="41"/>
      <c r="H855" s="7"/>
    </row>
    <row r="856" spans="1:8" x14ac:dyDescent="0.25">
      <c r="A856" s="7"/>
      <c r="G856" s="41"/>
      <c r="H856" s="7"/>
    </row>
    <row r="857" spans="1:8" x14ac:dyDescent="0.25">
      <c r="A857" s="7"/>
      <c r="G857" s="41"/>
      <c r="H857" s="7"/>
    </row>
    <row r="858" spans="1:8" x14ac:dyDescent="0.25">
      <c r="A858" s="7"/>
      <c r="G858" s="41"/>
      <c r="H858" s="7"/>
    </row>
    <row r="859" spans="1:8" x14ac:dyDescent="0.25">
      <c r="A859" s="7"/>
      <c r="G859" s="41"/>
      <c r="H859" s="7"/>
    </row>
    <row r="860" spans="1:8" x14ac:dyDescent="0.25">
      <c r="A860" s="7"/>
      <c r="G860" s="41"/>
      <c r="H860" s="7"/>
    </row>
    <row r="861" spans="1:8" x14ac:dyDescent="0.25">
      <c r="A861" s="7"/>
      <c r="G861" s="41"/>
      <c r="H861" s="7"/>
    </row>
    <row r="862" spans="1:8" x14ac:dyDescent="0.25">
      <c r="A862" s="7"/>
      <c r="G862" s="41"/>
      <c r="H862" s="7"/>
    </row>
    <row r="863" spans="1:8" x14ac:dyDescent="0.25">
      <c r="A863" s="7"/>
      <c r="G863" s="41"/>
      <c r="H863" s="7"/>
    </row>
    <row r="864" spans="1:8" x14ac:dyDescent="0.25">
      <c r="A864" s="7"/>
      <c r="G864" s="41"/>
      <c r="H864" s="7"/>
    </row>
    <row r="865" spans="1:8" x14ac:dyDescent="0.25">
      <c r="A865" s="7"/>
      <c r="G865" s="41"/>
      <c r="H865" s="7"/>
    </row>
    <row r="866" spans="1:8" x14ac:dyDescent="0.25">
      <c r="A866" s="7"/>
      <c r="G866" s="41"/>
      <c r="H866" s="7"/>
    </row>
    <row r="867" spans="1:8" x14ac:dyDescent="0.25">
      <c r="A867" s="7"/>
      <c r="G867" s="41"/>
      <c r="H867" s="7"/>
    </row>
    <row r="868" spans="1:8" x14ac:dyDescent="0.25">
      <c r="A868" s="7"/>
      <c r="G868" s="41"/>
      <c r="H868" s="7"/>
    </row>
    <row r="869" spans="1:8" x14ac:dyDescent="0.25">
      <c r="A869" s="7"/>
      <c r="G869" s="41"/>
      <c r="H869" s="7"/>
    </row>
    <row r="870" spans="1:8" x14ac:dyDescent="0.25">
      <c r="A870" s="7"/>
      <c r="G870" s="41"/>
      <c r="H870" s="7"/>
    </row>
    <row r="871" spans="1:8" x14ac:dyDescent="0.25">
      <c r="A871" s="7"/>
      <c r="G871" s="41"/>
      <c r="H871" s="7"/>
    </row>
    <row r="872" spans="1:8" x14ac:dyDescent="0.25">
      <c r="A872" s="7"/>
      <c r="G872" s="41"/>
      <c r="H872" s="7"/>
    </row>
    <row r="873" spans="1:8" x14ac:dyDescent="0.25">
      <c r="A873" s="7"/>
      <c r="G873" s="41"/>
      <c r="H873" s="7"/>
    </row>
    <row r="874" spans="1:8" x14ac:dyDescent="0.25">
      <c r="A874" s="7"/>
      <c r="G874" s="41"/>
      <c r="H874" s="7"/>
    </row>
    <row r="875" spans="1:8" x14ac:dyDescent="0.25">
      <c r="A875" s="7"/>
      <c r="G875" s="41"/>
      <c r="H875" s="7"/>
    </row>
    <row r="876" spans="1:8" x14ac:dyDescent="0.25">
      <c r="A876" s="7"/>
      <c r="G876" s="41"/>
      <c r="H876" s="7"/>
    </row>
    <row r="877" spans="1:8" x14ac:dyDescent="0.25">
      <c r="A877" s="7"/>
      <c r="G877" s="41"/>
      <c r="H877" s="7"/>
    </row>
    <row r="878" spans="1:8" x14ac:dyDescent="0.25">
      <c r="A878" s="7"/>
      <c r="G878" s="41"/>
      <c r="H878" s="7"/>
    </row>
    <row r="879" spans="1:8" x14ac:dyDescent="0.25">
      <c r="A879" s="7"/>
      <c r="G879" s="41"/>
      <c r="H879" s="7"/>
    </row>
    <row r="880" spans="1:8" x14ac:dyDescent="0.25">
      <c r="A880" s="7"/>
      <c r="G880" s="41"/>
      <c r="H880" s="7"/>
    </row>
    <row r="881" spans="1:8" x14ac:dyDescent="0.25">
      <c r="A881" s="7"/>
      <c r="G881" s="41"/>
      <c r="H881" s="7"/>
    </row>
    <row r="882" spans="1:8" x14ac:dyDescent="0.25">
      <c r="A882" s="7"/>
      <c r="G882" s="41"/>
      <c r="H882" s="7"/>
    </row>
    <row r="883" spans="1:8" x14ac:dyDescent="0.25">
      <c r="A883" s="7"/>
      <c r="G883" s="41"/>
      <c r="H883" s="7"/>
    </row>
    <row r="884" spans="1:8" x14ac:dyDescent="0.25">
      <c r="A884" s="7"/>
      <c r="G884" s="41"/>
      <c r="H884" s="7"/>
    </row>
    <row r="885" spans="1:8" x14ac:dyDescent="0.25">
      <c r="A885" s="7"/>
      <c r="G885" s="41"/>
      <c r="H885" s="7"/>
    </row>
    <row r="886" spans="1:8" x14ac:dyDescent="0.25">
      <c r="A886" s="7"/>
      <c r="G886" s="41"/>
      <c r="H886" s="7"/>
    </row>
    <row r="887" spans="1:8" x14ac:dyDescent="0.25">
      <c r="A887" s="7"/>
      <c r="G887" s="41"/>
      <c r="H887" s="7"/>
    </row>
    <row r="888" spans="1:8" x14ac:dyDescent="0.25">
      <c r="A888" s="7"/>
      <c r="G888" s="41"/>
      <c r="H888" s="7"/>
    </row>
    <row r="889" spans="1:8" x14ac:dyDescent="0.25">
      <c r="A889" s="7"/>
      <c r="G889" s="41"/>
      <c r="H889" s="7"/>
    </row>
    <row r="890" spans="1:8" x14ac:dyDescent="0.25">
      <c r="A890" s="7"/>
      <c r="G890" s="41"/>
      <c r="H890" s="7"/>
    </row>
    <row r="891" spans="1:8" x14ac:dyDescent="0.25">
      <c r="A891" s="7"/>
      <c r="G891" s="41"/>
      <c r="H891" s="7"/>
    </row>
    <row r="892" spans="1:8" x14ac:dyDescent="0.25">
      <c r="A892" s="7"/>
      <c r="G892" s="41"/>
      <c r="H892" s="7"/>
    </row>
    <row r="893" spans="1:8" x14ac:dyDescent="0.25">
      <c r="A893" s="7"/>
      <c r="G893" s="41"/>
      <c r="H893" s="7"/>
    </row>
    <row r="894" spans="1:8" x14ac:dyDescent="0.25">
      <c r="A894" s="7"/>
      <c r="G894" s="41"/>
      <c r="H894" s="7"/>
    </row>
    <row r="895" spans="1:8" x14ac:dyDescent="0.25">
      <c r="A895" s="7"/>
      <c r="G895" s="41"/>
      <c r="H895" s="7"/>
    </row>
    <row r="896" spans="1:8" x14ac:dyDescent="0.25">
      <c r="A896" s="7"/>
      <c r="G896" s="41"/>
      <c r="H896" s="7"/>
    </row>
    <row r="897" spans="1:8" x14ac:dyDescent="0.25">
      <c r="A897" s="7"/>
      <c r="G897" s="41"/>
      <c r="H897" s="7"/>
    </row>
    <row r="898" spans="1:8" x14ac:dyDescent="0.25">
      <c r="A898" s="7"/>
      <c r="G898" s="41"/>
      <c r="H898" s="7"/>
    </row>
    <row r="899" spans="1:8" x14ac:dyDescent="0.25">
      <c r="A899" s="7"/>
      <c r="G899" s="41"/>
      <c r="H899" s="7"/>
    </row>
    <row r="900" spans="1:8" x14ac:dyDescent="0.25">
      <c r="A900" s="7"/>
      <c r="G900" s="41"/>
      <c r="H900" s="7"/>
    </row>
    <row r="901" spans="1:8" x14ac:dyDescent="0.25">
      <c r="A901" s="7"/>
      <c r="G901" s="41"/>
      <c r="H901" s="7"/>
    </row>
    <row r="902" spans="1:8" x14ac:dyDescent="0.25">
      <c r="A902" s="7"/>
      <c r="G902" s="41"/>
      <c r="H902" s="7"/>
    </row>
    <row r="903" spans="1:8" x14ac:dyDescent="0.25">
      <c r="A903" s="7"/>
      <c r="G903" s="41"/>
      <c r="H903" s="7"/>
    </row>
    <row r="904" spans="1:8" x14ac:dyDescent="0.25">
      <c r="A904" s="7"/>
      <c r="G904" s="41"/>
      <c r="H904" s="7"/>
    </row>
    <row r="905" spans="1:8" x14ac:dyDescent="0.25">
      <c r="A905" s="7"/>
      <c r="G905" s="41"/>
      <c r="H905" s="7"/>
    </row>
    <row r="906" spans="1:8" x14ac:dyDescent="0.25">
      <c r="A906" s="7"/>
      <c r="G906" s="41"/>
      <c r="H906" s="7"/>
    </row>
    <row r="907" spans="1:8" x14ac:dyDescent="0.25">
      <c r="A907" s="7"/>
      <c r="G907" s="41"/>
      <c r="H907" s="7"/>
    </row>
    <row r="908" spans="1:8" x14ac:dyDescent="0.25">
      <c r="A908" s="7"/>
      <c r="G908" s="41"/>
      <c r="H908" s="7"/>
    </row>
    <row r="909" spans="1:8" x14ac:dyDescent="0.25">
      <c r="A909" s="7"/>
      <c r="G909" s="41"/>
      <c r="H909" s="7"/>
    </row>
    <row r="910" spans="1:8" x14ac:dyDescent="0.25">
      <c r="A910" s="7"/>
      <c r="G910" s="41"/>
      <c r="H910" s="7"/>
    </row>
    <row r="911" spans="1:8" x14ac:dyDescent="0.25">
      <c r="A911" s="7"/>
      <c r="G911" s="41"/>
      <c r="H911" s="7"/>
    </row>
    <row r="912" spans="1:8" x14ac:dyDescent="0.25">
      <c r="A912" s="7"/>
      <c r="G912" s="41"/>
      <c r="H912" s="7"/>
    </row>
    <row r="913" spans="1:8" x14ac:dyDescent="0.25">
      <c r="A913" s="7"/>
      <c r="G913" s="41"/>
      <c r="H913" s="7"/>
    </row>
    <row r="914" spans="1:8" x14ac:dyDescent="0.25">
      <c r="A914" s="7"/>
      <c r="G914" s="41"/>
      <c r="H914" s="7"/>
    </row>
    <row r="915" spans="1:8" x14ac:dyDescent="0.25">
      <c r="A915" s="7"/>
      <c r="G915" s="41"/>
      <c r="H915" s="7"/>
    </row>
    <row r="916" spans="1:8" x14ac:dyDescent="0.25">
      <c r="A916" s="7"/>
      <c r="G916" s="41"/>
      <c r="H916" s="7"/>
    </row>
    <row r="917" spans="1:8" x14ac:dyDescent="0.25">
      <c r="A917" s="7"/>
      <c r="G917" s="41"/>
      <c r="H917" s="7"/>
    </row>
    <row r="918" spans="1:8" x14ac:dyDescent="0.25">
      <c r="A918" s="7"/>
      <c r="G918" s="41"/>
      <c r="H918" s="7"/>
    </row>
    <row r="919" spans="1:8" x14ac:dyDescent="0.25">
      <c r="A919" s="7"/>
      <c r="G919" s="41"/>
      <c r="H919" s="7"/>
    </row>
    <row r="920" spans="1:8" x14ac:dyDescent="0.25">
      <c r="A920" s="7"/>
      <c r="G920" s="41"/>
      <c r="H920" s="7"/>
    </row>
    <row r="921" spans="1:8" x14ac:dyDescent="0.25">
      <c r="A921" s="7"/>
      <c r="G921" s="41"/>
      <c r="H921" s="7"/>
    </row>
    <row r="922" spans="1:8" x14ac:dyDescent="0.25">
      <c r="A922" s="7"/>
      <c r="G922" s="41"/>
      <c r="H922" s="7"/>
    </row>
    <row r="923" spans="1:8" x14ac:dyDescent="0.25">
      <c r="A923" s="7"/>
      <c r="G923" s="41"/>
      <c r="H923" s="7"/>
    </row>
    <row r="924" spans="1:8" x14ac:dyDescent="0.25">
      <c r="A924" s="7"/>
      <c r="G924" s="41"/>
      <c r="H924" s="7"/>
    </row>
    <row r="925" spans="1:8" x14ac:dyDescent="0.25">
      <c r="A925" s="7"/>
      <c r="G925" s="41"/>
      <c r="H925" s="7"/>
    </row>
    <row r="926" spans="1:8" x14ac:dyDescent="0.25">
      <c r="A926" s="7"/>
      <c r="G926" s="41"/>
      <c r="H926" s="7"/>
    </row>
    <row r="927" spans="1:8" x14ac:dyDescent="0.25">
      <c r="A927" s="7"/>
      <c r="G927" s="41"/>
      <c r="H927" s="7"/>
    </row>
    <row r="928" spans="1:8" x14ac:dyDescent="0.25">
      <c r="A928" s="7"/>
      <c r="G928" s="41"/>
      <c r="H928" s="7"/>
    </row>
    <row r="929" spans="1:8" x14ac:dyDescent="0.25">
      <c r="A929" s="7"/>
      <c r="G929" s="41"/>
      <c r="H929" s="7"/>
    </row>
    <row r="930" spans="1:8" x14ac:dyDescent="0.25">
      <c r="A930" s="7"/>
      <c r="G930" s="41"/>
      <c r="H930" s="7"/>
    </row>
    <row r="931" spans="1:8" x14ac:dyDescent="0.25">
      <c r="A931" s="7"/>
      <c r="G931" s="41"/>
      <c r="H931" s="7"/>
    </row>
    <row r="932" spans="1:8" x14ac:dyDescent="0.25">
      <c r="A932" s="7"/>
      <c r="G932" s="41"/>
      <c r="H932" s="7"/>
    </row>
    <row r="933" spans="1:8" x14ac:dyDescent="0.25">
      <c r="A933" s="7"/>
      <c r="G933" s="41"/>
      <c r="H933" s="7"/>
    </row>
    <row r="934" spans="1:8" x14ac:dyDescent="0.25">
      <c r="A934" s="7"/>
      <c r="G934" s="41"/>
      <c r="H934" s="7"/>
    </row>
    <row r="935" spans="1:8" x14ac:dyDescent="0.25">
      <c r="A935" s="7"/>
      <c r="G935" s="41"/>
      <c r="H935" s="7"/>
    </row>
    <row r="936" spans="1:8" x14ac:dyDescent="0.25">
      <c r="A936" s="7"/>
      <c r="G936" s="41"/>
      <c r="H936" s="7"/>
    </row>
    <row r="937" spans="1:8" x14ac:dyDescent="0.25">
      <c r="A937" s="7"/>
      <c r="G937" s="41"/>
      <c r="H937" s="7"/>
    </row>
    <row r="938" spans="1:8" x14ac:dyDescent="0.25">
      <c r="A938" s="7"/>
      <c r="G938" s="41"/>
      <c r="H938" s="7"/>
    </row>
    <row r="939" spans="1:8" x14ac:dyDescent="0.25">
      <c r="A939" s="7"/>
      <c r="G939" s="41"/>
      <c r="H939" s="7"/>
    </row>
    <row r="940" spans="1:8" x14ac:dyDescent="0.25">
      <c r="A940" s="7"/>
      <c r="G940" s="41"/>
      <c r="H940" s="7"/>
    </row>
    <row r="941" spans="1:8" x14ac:dyDescent="0.25">
      <c r="A941" s="7"/>
      <c r="G941" s="41"/>
      <c r="H941" s="7"/>
    </row>
    <row r="942" spans="1:8" x14ac:dyDescent="0.25">
      <c r="A942" s="7"/>
      <c r="G942" s="41"/>
      <c r="H942" s="7"/>
    </row>
    <row r="943" spans="1:8" x14ac:dyDescent="0.25">
      <c r="A943" s="7"/>
      <c r="G943" s="41"/>
      <c r="H943" s="7"/>
    </row>
    <row r="944" spans="1:8" x14ac:dyDescent="0.25">
      <c r="A944" s="7"/>
      <c r="G944" s="41"/>
      <c r="H944" s="7"/>
    </row>
    <row r="945" spans="1:8" x14ac:dyDescent="0.25">
      <c r="A945" s="7"/>
      <c r="G945" s="41"/>
      <c r="H945" s="7"/>
    </row>
    <row r="946" spans="1:8" x14ac:dyDescent="0.25">
      <c r="A946" s="7"/>
      <c r="G946" s="41"/>
      <c r="H946" s="7"/>
    </row>
    <row r="947" spans="1:8" x14ac:dyDescent="0.25">
      <c r="A947" s="7"/>
      <c r="G947" s="41"/>
      <c r="H947" s="7"/>
    </row>
    <row r="948" spans="1:8" x14ac:dyDescent="0.25">
      <c r="A948" s="7"/>
      <c r="G948" s="41"/>
      <c r="H948" s="7"/>
    </row>
    <row r="949" spans="1:8" x14ac:dyDescent="0.25">
      <c r="A949" s="7"/>
      <c r="G949" s="41"/>
      <c r="H949" s="7"/>
    </row>
    <row r="950" spans="1:8" x14ac:dyDescent="0.25">
      <c r="A950" s="7"/>
      <c r="G950" s="41"/>
      <c r="H950" s="7"/>
    </row>
    <row r="951" spans="1:8" x14ac:dyDescent="0.25">
      <c r="A951" s="7"/>
      <c r="G951" s="41"/>
      <c r="H951" s="7"/>
    </row>
    <row r="952" spans="1:8" x14ac:dyDescent="0.25">
      <c r="A952" s="7"/>
      <c r="G952" s="41"/>
      <c r="H952" s="7"/>
    </row>
    <row r="953" spans="1:8" x14ac:dyDescent="0.25">
      <c r="A953" s="7"/>
      <c r="G953" s="41"/>
      <c r="H953" s="7"/>
    </row>
    <row r="954" spans="1:8" x14ac:dyDescent="0.25">
      <c r="A954" s="7"/>
      <c r="G954" s="41"/>
      <c r="H954" s="7"/>
    </row>
    <row r="955" spans="1:8" x14ac:dyDescent="0.25">
      <c r="A955" s="7"/>
      <c r="G955" s="41"/>
      <c r="H955" s="7"/>
    </row>
    <row r="956" spans="1:8" x14ac:dyDescent="0.25">
      <c r="A956" s="7"/>
      <c r="G956" s="41"/>
      <c r="H956" s="7"/>
    </row>
    <row r="957" spans="1:8" x14ac:dyDescent="0.25">
      <c r="A957" s="7"/>
      <c r="G957" s="41"/>
      <c r="H957" s="7"/>
    </row>
    <row r="958" spans="1:8" x14ac:dyDescent="0.25">
      <c r="A958" s="7"/>
      <c r="G958" s="41"/>
      <c r="H958" s="7"/>
    </row>
    <row r="959" spans="1:8" x14ac:dyDescent="0.25">
      <c r="A959" s="7"/>
      <c r="G959" s="41"/>
      <c r="H959" s="7"/>
    </row>
    <row r="960" spans="1:8" x14ac:dyDescent="0.25">
      <c r="A960" s="7"/>
      <c r="G960" s="41"/>
      <c r="H960" s="7"/>
    </row>
    <row r="961" spans="1:8" x14ac:dyDescent="0.25">
      <c r="A961" s="7"/>
      <c r="G961" s="41"/>
      <c r="H961" s="7"/>
    </row>
    <row r="962" spans="1:8" x14ac:dyDescent="0.25">
      <c r="A962" s="7"/>
      <c r="G962" s="41"/>
      <c r="H962" s="7"/>
    </row>
    <row r="963" spans="1:8" x14ac:dyDescent="0.25">
      <c r="A963" s="7"/>
      <c r="G963" s="41"/>
      <c r="H963" s="7"/>
    </row>
    <row r="964" spans="1:8" x14ac:dyDescent="0.25">
      <c r="A964" s="7"/>
      <c r="G964" s="41"/>
      <c r="H964" s="7"/>
    </row>
    <row r="965" spans="1:8" x14ac:dyDescent="0.25">
      <c r="A965" s="7"/>
      <c r="G965" s="41"/>
      <c r="H965" s="7"/>
    </row>
    <row r="966" spans="1:8" x14ac:dyDescent="0.25">
      <c r="A966" s="7"/>
      <c r="G966" s="41"/>
      <c r="H966" s="7"/>
    </row>
    <row r="967" spans="1:8" x14ac:dyDescent="0.25">
      <c r="A967" s="7"/>
      <c r="G967" s="41"/>
      <c r="H967" s="7"/>
    </row>
    <row r="968" spans="1:8" x14ac:dyDescent="0.25">
      <c r="A968" s="7"/>
      <c r="G968" s="41"/>
      <c r="H968" s="7"/>
    </row>
    <row r="969" spans="1:8" x14ac:dyDescent="0.25">
      <c r="A969" s="7"/>
      <c r="G969" s="41"/>
      <c r="H969" s="7"/>
    </row>
    <row r="970" spans="1:8" x14ac:dyDescent="0.25">
      <c r="A970" s="7"/>
      <c r="G970" s="41"/>
      <c r="H970" s="7"/>
    </row>
    <row r="971" spans="1:8" x14ac:dyDescent="0.25">
      <c r="A971" s="7"/>
      <c r="G971" s="41"/>
      <c r="H971" s="7"/>
    </row>
    <row r="972" spans="1:8" x14ac:dyDescent="0.25">
      <c r="A972" s="7"/>
      <c r="G972" s="41"/>
      <c r="H972" s="7"/>
    </row>
    <row r="973" spans="1:8" x14ac:dyDescent="0.25">
      <c r="A973" s="7"/>
      <c r="G973" s="41"/>
      <c r="H973" s="7"/>
    </row>
    <row r="974" spans="1:8" x14ac:dyDescent="0.25">
      <c r="A974" s="7"/>
      <c r="G974" s="41"/>
      <c r="H974" s="7"/>
    </row>
    <row r="975" spans="1:8" x14ac:dyDescent="0.25">
      <c r="A975" s="7"/>
      <c r="G975" s="41"/>
      <c r="H975" s="7"/>
    </row>
    <row r="976" spans="1:8" x14ac:dyDescent="0.25">
      <c r="A976" s="7"/>
      <c r="G976" s="41"/>
      <c r="H976" s="7"/>
    </row>
    <row r="977" spans="1:8" x14ac:dyDescent="0.25">
      <c r="A977" s="7"/>
      <c r="G977" s="41"/>
      <c r="H977" s="7"/>
    </row>
    <row r="978" spans="1:8" x14ac:dyDescent="0.25">
      <c r="A978" s="7"/>
      <c r="G978" s="41"/>
      <c r="H978" s="7"/>
    </row>
    <row r="979" spans="1:8" x14ac:dyDescent="0.25">
      <c r="A979" s="7"/>
      <c r="G979" s="41"/>
      <c r="H979" s="7"/>
    </row>
    <row r="980" spans="1:8" x14ac:dyDescent="0.25">
      <c r="A980" s="7"/>
      <c r="G980" s="41"/>
      <c r="H980" s="7"/>
    </row>
    <row r="981" spans="1:8" x14ac:dyDescent="0.25">
      <c r="A981" s="7"/>
      <c r="G981" s="41"/>
      <c r="H981" s="7"/>
    </row>
    <row r="982" spans="1:8" x14ac:dyDescent="0.25">
      <c r="A982" s="7"/>
      <c r="G982" s="41"/>
      <c r="H982" s="7"/>
    </row>
    <row r="983" spans="1:8" x14ac:dyDescent="0.25">
      <c r="A983" s="7"/>
      <c r="G983" s="41"/>
      <c r="H983" s="7"/>
    </row>
    <row r="984" spans="1:8" x14ac:dyDescent="0.25">
      <c r="A984" s="7"/>
      <c r="G984" s="41"/>
      <c r="H984" s="7"/>
    </row>
    <row r="985" spans="1:8" x14ac:dyDescent="0.25">
      <c r="A985" s="7"/>
      <c r="G985" s="41"/>
      <c r="H985" s="7"/>
    </row>
    <row r="986" spans="1:8" x14ac:dyDescent="0.25">
      <c r="A986" s="7"/>
      <c r="G986" s="41"/>
      <c r="H986" s="7"/>
    </row>
    <row r="987" spans="1:8" x14ac:dyDescent="0.25">
      <c r="A987" s="7"/>
      <c r="G987" s="41"/>
      <c r="H987" s="7"/>
    </row>
    <row r="988" spans="1:8" x14ac:dyDescent="0.25">
      <c r="A988" s="7"/>
      <c r="G988" s="41"/>
      <c r="H988" s="7"/>
    </row>
    <row r="989" spans="1:8" x14ac:dyDescent="0.25">
      <c r="A989" s="7"/>
      <c r="G989" s="41"/>
      <c r="H989" s="7"/>
    </row>
    <row r="990" spans="1:8" x14ac:dyDescent="0.25">
      <c r="A990" s="7"/>
      <c r="G990" s="41"/>
      <c r="H990" s="7"/>
    </row>
    <row r="991" spans="1:8" x14ac:dyDescent="0.25">
      <c r="A991" s="7"/>
      <c r="G991" s="41"/>
      <c r="H991" s="7"/>
    </row>
    <row r="992" spans="1:8" x14ac:dyDescent="0.25">
      <c r="A992" s="7"/>
      <c r="G992" s="41"/>
      <c r="H992" s="7"/>
    </row>
    <row r="993" spans="1:8" x14ac:dyDescent="0.25">
      <c r="A993" s="7"/>
      <c r="G993" s="41"/>
      <c r="H993" s="7"/>
    </row>
    <row r="994" spans="1:8" x14ac:dyDescent="0.25">
      <c r="A994" s="7"/>
      <c r="G994" s="41"/>
      <c r="H994" s="7"/>
    </row>
    <row r="995" spans="1:8" x14ac:dyDescent="0.25">
      <c r="A995" s="7"/>
      <c r="G995" s="41"/>
      <c r="H995" s="7"/>
    </row>
    <row r="996" spans="1:8" x14ac:dyDescent="0.25">
      <c r="A996" s="7"/>
      <c r="G996" s="41"/>
      <c r="H996" s="7"/>
    </row>
    <row r="997" spans="1:8" x14ac:dyDescent="0.25">
      <c r="A997" s="7"/>
      <c r="G997" s="41"/>
      <c r="H997" s="7"/>
    </row>
    <row r="998" spans="1:8" x14ac:dyDescent="0.25">
      <c r="A998" s="7"/>
      <c r="G998" s="41"/>
      <c r="H998" s="7"/>
    </row>
    <row r="999" spans="1:8" x14ac:dyDescent="0.25">
      <c r="A999" s="7"/>
      <c r="G999" s="41"/>
      <c r="H999" s="7"/>
    </row>
    <row r="1000" spans="1:8" x14ac:dyDescent="0.25">
      <c r="A1000" s="7"/>
      <c r="G1000" s="41"/>
      <c r="H1000" s="7"/>
    </row>
    <row r="1001" spans="1:8" x14ac:dyDescent="0.25">
      <c r="A1001" s="7"/>
      <c r="G1001" s="41"/>
      <c r="H1001" s="7"/>
    </row>
    <row r="1002" spans="1:8" x14ac:dyDescent="0.25">
      <c r="A1002" s="7"/>
      <c r="G1002" s="41"/>
      <c r="H1002" s="7"/>
    </row>
    <row r="1003" spans="1:8" x14ac:dyDescent="0.25">
      <c r="A1003" s="7"/>
      <c r="G1003" s="41"/>
      <c r="H1003" s="7"/>
    </row>
    <row r="1004" spans="1:8" x14ac:dyDescent="0.25">
      <c r="A1004" s="7"/>
      <c r="G1004" s="41"/>
      <c r="H1004" s="7"/>
    </row>
    <row r="1005" spans="1:8" x14ac:dyDescent="0.25">
      <c r="A1005" s="7"/>
      <c r="G1005" s="41"/>
      <c r="H1005" s="7"/>
    </row>
    <row r="1006" spans="1:8" x14ac:dyDescent="0.25">
      <c r="A1006" s="7"/>
      <c r="G1006" s="41"/>
      <c r="H1006" s="7"/>
    </row>
    <row r="1007" spans="1:8" x14ac:dyDescent="0.25">
      <c r="A1007" s="7"/>
      <c r="G1007" s="41"/>
      <c r="H1007" s="7"/>
    </row>
    <row r="1008" spans="1:8" x14ac:dyDescent="0.25">
      <c r="A1008" s="7"/>
      <c r="G1008" s="41"/>
      <c r="H1008" s="7"/>
    </row>
    <row r="1009" spans="1:8" x14ac:dyDescent="0.25">
      <c r="A1009" s="7"/>
      <c r="G1009" s="41"/>
      <c r="H1009" s="7"/>
    </row>
    <row r="1010" spans="1:8" x14ac:dyDescent="0.25">
      <c r="A1010" s="7"/>
      <c r="G1010" s="41"/>
      <c r="H1010" s="7"/>
    </row>
    <row r="1011" spans="1:8" x14ac:dyDescent="0.25">
      <c r="A1011" s="7"/>
      <c r="G1011" s="41"/>
      <c r="H1011" s="7"/>
    </row>
    <row r="1012" spans="1:8" x14ac:dyDescent="0.25">
      <c r="A1012" s="7"/>
      <c r="G1012" s="41"/>
      <c r="H1012" s="7"/>
    </row>
    <row r="1013" spans="1:8" x14ac:dyDescent="0.25">
      <c r="A1013" s="7"/>
      <c r="G1013" s="41"/>
      <c r="H1013" s="7"/>
    </row>
    <row r="1014" spans="1:8" x14ac:dyDescent="0.25">
      <c r="A1014" s="7"/>
      <c r="G1014" s="41"/>
      <c r="H1014" s="7"/>
    </row>
    <row r="1015" spans="1:8" x14ac:dyDescent="0.25">
      <c r="A1015" s="7"/>
      <c r="G1015" s="41"/>
      <c r="H1015" s="7"/>
    </row>
    <row r="1016" spans="1:8" x14ac:dyDescent="0.25">
      <c r="A1016" s="7"/>
      <c r="G1016" s="41"/>
      <c r="H1016" s="7"/>
    </row>
    <row r="1017" spans="1:8" x14ac:dyDescent="0.25">
      <c r="A1017" s="7"/>
      <c r="G1017" s="41"/>
      <c r="H1017" s="7"/>
    </row>
    <row r="1018" spans="1:8" x14ac:dyDescent="0.25">
      <c r="A1018" s="7"/>
      <c r="G1018" s="41"/>
      <c r="H1018" s="7"/>
    </row>
    <row r="1019" spans="1:8" x14ac:dyDescent="0.25">
      <c r="A1019" s="7"/>
      <c r="G1019" s="41"/>
      <c r="H1019" s="7"/>
    </row>
    <row r="1020" spans="1:8" x14ac:dyDescent="0.25">
      <c r="A1020" s="7"/>
      <c r="G1020" s="41"/>
      <c r="H1020" s="7"/>
    </row>
    <row r="1021" spans="1:8" x14ac:dyDescent="0.25">
      <c r="A1021" s="7"/>
      <c r="G1021" s="41"/>
      <c r="H1021" s="7"/>
    </row>
    <row r="1022" spans="1:8" x14ac:dyDescent="0.25">
      <c r="A1022" s="7"/>
      <c r="G1022" s="41"/>
      <c r="H1022" s="7"/>
    </row>
    <row r="1023" spans="1:8" x14ac:dyDescent="0.25">
      <c r="A1023" s="7"/>
      <c r="G1023" s="41"/>
      <c r="H1023" s="7"/>
    </row>
    <row r="1024" spans="1:8" x14ac:dyDescent="0.25">
      <c r="A1024" s="7"/>
      <c r="G1024" s="41"/>
      <c r="H1024" s="7"/>
    </row>
    <row r="1025" spans="1:8" x14ac:dyDescent="0.25">
      <c r="A1025" s="7"/>
      <c r="G1025" s="41"/>
      <c r="H1025" s="7"/>
    </row>
    <row r="1026" spans="1:8" x14ac:dyDescent="0.25">
      <c r="A1026" s="7"/>
      <c r="G1026" s="41"/>
      <c r="H1026" s="7"/>
    </row>
    <row r="1027" spans="1:8" x14ac:dyDescent="0.25">
      <c r="A1027" s="7"/>
      <c r="G1027" s="41"/>
      <c r="H1027" s="7"/>
    </row>
    <row r="1028" spans="1:8" x14ac:dyDescent="0.25">
      <c r="A1028" s="7"/>
      <c r="G1028" s="41"/>
      <c r="H1028" s="7"/>
    </row>
    <row r="1029" spans="1:8" x14ac:dyDescent="0.25">
      <c r="A1029" s="7"/>
      <c r="G1029" s="41"/>
      <c r="H1029" s="7"/>
    </row>
    <row r="1030" spans="1:8" x14ac:dyDescent="0.25">
      <c r="A1030" s="7"/>
      <c r="G1030" s="41"/>
      <c r="H1030" s="7"/>
    </row>
    <row r="1031" spans="1:8" x14ac:dyDescent="0.25">
      <c r="A1031" s="7"/>
      <c r="G1031" s="41"/>
      <c r="H1031" s="7"/>
    </row>
    <row r="1032" spans="1:8" x14ac:dyDescent="0.25">
      <c r="A1032" s="7"/>
      <c r="G1032" s="41"/>
      <c r="H1032" s="7"/>
    </row>
    <row r="1033" spans="1:8" x14ac:dyDescent="0.25">
      <c r="A1033" s="7"/>
      <c r="G1033" s="41"/>
      <c r="H1033" s="7"/>
    </row>
    <row r="1034" spans="1:8" x14ac:dyDescent="0.25">
      <c r="A1034" s="7"/>
      <c r="G1034" s="41"/>
      <c r="H1034" s="7"/>
    </row>
    <row r="1035" spans="1:8" x14ac:dyDescent="0.25">
      <c r="A1035" s="7"/>
      <c r="G1035" s="41"/>
      <c r="H1035" s="7"/>
    </row>
    <row r="1036" spans="1:8" x14ac:dyDescent="0.25">
      <c r="A1036" s="7"/>
      <c r="G1036" s="41"/>
      <c r="H1036" s="7"/>
    </row>
    <row r="1037" spans="1:8" x14ac:dyDescent="0.25">
      <c r="A1037" s="7"/>
      <c r="G1037" s="41"/>
      <c r="H1037" s="7"/>
    </row>
    <row r="1038" spans="1:8" x14ac:dyDescent="0.25">
      <c r="A1038" s="7"/>
      <c r="G1038" s="41"/>
      <c r="H1038" s="7"/>
    </row>
    <row r="1039" spans="1:8" x14ac:dyDescent="0.25">
      <c r="A1039" s="7"/>
      <c r="G1039" s="41"/>
      <c r="H1039" s="7"/>
    </row>
    <row r="1040" spans="1:8" x14ac:dyDescent="0.25">
      <c r="A1040" s="7"/>
      <c r="G1040" s="41"/>
      <c r="H1040" s="7"/>
    </row>
    <row r="1041" spans="1:8" x14ac:dyDescent="0.25">
      <c r="A1041" s="7"/>
      <c r="G1041" s="41"/>
      <c r="H1041" s="7"/>
    </row>
    <row r="1042" spans="1:8" x14ac:dyDescent="0.25">
      <c r="A1042" s="7"/>
      <c r="G1042" s="41"/>
      <c r="H1042" s="7"/>
    </row>
    <row r="1043" spans="1:8" x14ac:dyDescent="0.25">
      <c r="A1043" s="7"/>
      <c r="G1043" s="41"/>
      <c r="H1043" s="7"/>
    </row>
    <row r="1044" spans="1:8" x14ac:dyDescent="0.25">
      <c r="A1044" s="7"/>
      <c r="G1044" s="41"/>
      <c r="H1044" s="7"/>
    </row>
    <row r="1045" spans="1:8" x14ac:dyDescent="0.25">
      <c r="A1045" s="7"/>
      <c r="G1045" s="41"/>
      <c r="H1045" s="7"/>
    </row>
    <row r="1046" spans="1:8" x14ac:dyDescent="0.25">
      <c r="A1046" s="7"/>
      <c r="G1046" s="41"/>
      <c r="H1046" s="7"/>
    </row>
    <row r="1047" spans="1:8" x14ac:dyDescent="0.25">
      <c r="A1047" s="7"/>
      <c r="G1047" s="41"/>
      <c r="H1047" s="7"/>
    </row>
    <row r="1048" spans="1:8" x14ac:dyDescent="0.25">
      <c r="A1048" s="7"/>
      <c r="G1048" s="41"/>
      <c r="H1048" s="7"/>
    </row>
    <row r="1049" spans="1:8" x14ac:dyDescent="0.25">
      <c r="A1049" s="7"/>
      <c r="G1049" s="41"/>
      <c r="H1049" s="7"/>
    </row>
    <row r="1050" spans="1:8" x14ac:dyDescent="0.25">
      <c r="A1050" s="7"/>
      <c r="G1050" s="41"/>
      <c r="H1050" s="7"/>
    </row>
    <row r="1051" spans="1:8" x14ac:dyDescent="0.25">
      <c r="A1051" s="7"/>
      <c r="G1051" s="41"/>
      <c r="H1051" s="7"/>
    </row>
    <row r="1052" spans="1:8" x14ac:dyDescent="0.25">
      <c r="A1052" s="7"/>
      <c r="G1052" s="41"/>
      <c r="H1052" s="7"/>
    </row>
    <row r="1053" spans="1:8" x14ac:dyDescent="0.25">
      <c r="A1053" s="7"/>
      <c r="G1053" s="41"/>
      <c r="H1053" s="7"/>
    </row>
    <row r="1054" spans="1:8" x14ac:dyDescent="0.25">
      <c r="A1054" s="7"/>
      <c r="G1054" s="41"/>
      <c r="H1054" s="7"/>
    </row>
    <row r="1055" spans="1:8" x14ac:dyDescent="0.25">
      <c r="A1055" s="7"/>
      <c r="G1055" s="41"/>
      <c r="H1055" s="7"/>
    </row>
    <row r="1056" spans="1:8" x14ac:dyDescent="0.25">
      <c r="A1056" s="7"/>
      <c r="G1056" s="41"/>
      <c r="H1056" s="7"/>
    </row>
    <row r="1057" spans="1:8" x14ac:dyDescent="0.25">
      <c r="A1057" s="7"/>
      <c r="G1057" s="41"/>
      <c r="H1057" s="7"/>
    </row>
    <row r="1058" spans="1:8" x14ac:dyDescent="0.25">
      <c r="A1058" s="7"/>
      <c r="G1058" s="41"/>
      <c r="H1058" s="7"/>
    </row>
    <row r="1059" spans="1:8" x14ac:dyDescent="0.25">
      <c r="A1059" s="7"/>
      <c r="G1059" s="41"/>
      <c r="H1059" s="7"/>
    </row>
    <row r="1060" spans="1:8" x14ac:dyDescent="0.25">
      <c r="A1060" s="7"/>
      <c r="G1060" s="41"/>
      <c r="H1060" s="7"/>
    </row>
    <row r="1061" spans="1:8" x14ac:dyDescent="0.25">
      <c r="A1061" s="7"/>
      <c r="G1061" s="41"/>
      <c r="H1061" s="7"/>
    </row>
    <row r="1062" spans="1:8" x14ac:dyDescent="0.25">
      <c r="A1062" s="7"/>
      <c r="G1062" s="41"/>
      <c r="H1062" s="7"/>
    </row>
    <row r="1063" spans="1:8" x14ac:dyDescent="0.25">
      <c r="A1063" s="7"/>
      <c r="G1063" s="41"/>
      <c r="H1063" s="7"/>
    </row>
    <row r="1064" spans="1:8" x14ac:dyDescent="0.25">
      <c r="A1064" s="7"/>
      <c r="G1064" s="41"/>
      <c r="H1064" s="7"/>
    </row>
    <row r="1065" spans="1:8" x14ac:dyDescent="0.25">
      <c r="A1065" s="7"/>
      <c r="G1065" s="41"/>
      <c r="H1065" s="7"/>
    </row>
    <row r="1066" spans="1:8" x14ac:dyDescent="0.25">
      <c r="A1066" s="7"/>
      <c r="G1066" s="41"/>
      <c r="H1066" s="7"/>
    </row>
    <row r="1067" spans="1:8" x14ac:dyDescent="0.25">
      <c r="A1067" s="7"/>
      <c r="G1067" s="41"/>
      <c r="H1067" s="7"/>
    </row>
    <row r="1068" spans="1:8" x14ac:dyDescent="0.25">
      <c r="A1068" s="7"/>
      <c r="G1068" s="41"/>
      <c r="H1068" s="7"/>
    </row>
    <row r="1069" spans="1:8" x14ac:dyDescent="0.25">
      <c r="A1069" s="7"/>
      <c r="G1069" s="41"/>
      <c r="H1069" s="7"/>
    </row>
    <row r="1070" spans="1:8" x14ac:dyDescent="0.25">
      <c r="A1070" s="7"/>
      <c r="G1070" s="41"/>
      <c r="H1070" s="7"/>
    </row>
    <row r="1071" spans="1:8" x14ac:dyDescent="0.25">
      <c r="A1071" s="7"/>
      <c r="G1071" s="41"/>
      <c r="H1071" s="7"/>
    </row>
    <row r="1072" spans="1:8" x14ac:dyDescent="0.25">
      <c r="A1072" s="7"/>
      <c r="G1072" s="41"/>
      <c r="H1072" s="7"/>
    </row>
    <row r="1073" spans="1:8" x14ac:dyDescent="0.25">
      <c r="A1073" s="7"/>
      <c r="G1073" s="41"/>
      <c r="H1073" s="7"/>
    </row>
    <row r="1074" spans="1:8" x14ac:dyDescent="0.25">
      <c r="A1074" s="7"/>
      <c r="G1074" s="41"/>
      <c r="H1074" s="7"/>
    </row>
    <row r="1075" spans="1:8" x14ac:dyDescent="0.25">
      <c r="A1075" s="7"/>
      <c r="G1075" s="41"/>
      <c r="H1075" s="7"/>
    </row>
    <row r="1076" spans="1:8" x14ac:dyDescent="0.25">
      <c r="A1076" s="7"/>
      <c r="G1076" s="41"/>
      <c r="H1076" s="7"/>
    </row>
    <row r="1077" spans="1:8" x14ac:dyDescent="0.25">
      <c r="A1077" s="7"/>
      <c r="G1077" s="41"/>
      <c r="H1077" s="7"/>
    </row>
    <row r="1078" spans="1:8" x14ac:dyDescent="0.25">
      <c r="A1078" s="7"/>
      <c r="G1078" s="41"/>
      <c r="H1078" s="7"/>
    </row>
    <row r="1079" spans="1:8" x14ac:dyDescent="0.25">
      <c r="A1079" s="7"/>
      <c r="G1079" s="41"/>
      <c r="H1079" s="7"/>
    </row>
    <row r="1080" spans="1:8" x14ac:dyDescent="0.25">
      <c r="A1080" s="7"/>
      <c r="G1080" s="41"/>
      <c r="H1080" s="7"/>
    </row>
    <row r="1081" spans="1:8" x14ac:dyDescent="0.25">
      <c r="A1081" s="7"/>
      <c r="G1081" s="41"/>
      <c r="H1081" s="7"/>
    </row>
    <row r="1082" spans="1:8" x14ac:dyDescent="0.25">
      <c r="A1082" s="7"/>
      <c r="G1082" s="41"/>
      <c r="H1082" s="7"/>
    </row>
    <row r="1083" spans="1:8" x14ac:dyDescent="0.25">
      <c r="A1083" s="7"/>
      <c r="G1083" s="41"/>
      <c r="H1083" s="7"/>
    </row>
    <row r="1084" spans="1:8" x14ac:dyDescent="0.25">
      <c r="A1084" s="7"/>
      <c r="G1084" s="41"/>
      <c r="H1084" s="7"/>
    </row>
    <row r="1085" spans="1:8" x14ac:dyDescent="0.25">
      <c r="A1085" s="7"/>
      <c r="G1085" s="41"/>
      <c r="H1085" s="7"/>
    </row>
    <row r="1086" spans="1:8" x14ac:dyDescent="0.25">
      <c r="A1086" s="7"/>
      <c r="G1086" s="41"/>
      <c r="H1086" s="7"/>
    </row>
    <row r="1087" spans="1:8" x14ac:dyDescent="0.25">
      <c r="A1087" s="7"/>
      <c r="G1087" s="41"/>
      <c r="H1087" s="7"/>
    </row>
    <row r="1088" spans="1:8" x14ac:dyDescent="0.25">
      <c r="A1088" s="7"/>
      <c r="G1088" s="41"/>
      <c r="H1088" s="7"/>
    </row>
    <row r="1089" spans="1:8" x14ac:dyDescent="0.25">
      <c r="A1089" s="7"/>
      <c r="G1089" s="41"/>
      <c r="H1089" s="7"/>
    </row>
    <row r="1090" spans="1:8" x14ac:dyDescent="0.25">
      <c r="A1090" s="7"/>
      <c r="G1090" s="41"/>
      <c r="H1090" s="7"/>
    </row>
    <row r="1091" spans="1:8" x14ac:dyDescent="0.25">
      <c r="A1091" s="7"/>
      <c r="G1091" s="41"/>
      <c r="H1091" s="7"/>
    </row>
    <row r="1092" spans="1:8" x14ac:dyDescent="0.25">
      <c r="A1092" s="7"/>
      <c r="G1092" s="41"/>
      <c r="H1092" s="7"/>
    </row>
    <row r="1093" spans="1:8" x14ac:dyDescent="0.25">
      <c r="A1093" s="7"/>
      <c r="G1093" s="41"/>
      <c r="H1093" s="7"/>
    </row>
    <row r="1094" spans="1:8" x14ac:dyDescent="0.25">
      <c r="A1094" s="7"/>
      <c r="G1094" s="41"/>
      <c r="H1094" s="7"/>
    </row>
    <row r="1095" spans="1:8" x14ac:dyDescent="0.25">
      <c r="A1095" s="7"/>
      <c r="G1095" s="41"/>
      <c r="H1095" s="7"/>
    </row>
    <row r="1096" spans="1:8" x14ac:dyDescent="0.25">
      <c r="A1096" s="7"/>
      <c r="G1096" s="41"/>
      <c r="H1096" s="7"/>
    </row>
    <row r="1097" spans="1:8" x14ac:dyDescent="0.25">
      <c r="A1097" s="7"/>
      <c r="G1097" s="41"/>
      <c r="H1097" s="7"/>
    </row>
    <row r="1098" spans="1:8" x14ac:dyDescent="0.25">
      <c r="A1098" s="7"/>
      <c r="G1098" s="41"/>
      <c r="H1098" s="7"/>
    </row>
    <row r="1099" spans="1:8" x14ac:dyDescent="0.25">
      <c r="A1099" s="7"/>
      <c r="G1099" s="41"/>
      <c r="H1099" s="7"/>
    </row>
    <row r="1100" spans="1:8" x14ac:dyDescent="0.25">
      <c r="A1100" s="7"/>
      <c r="G1100" s="41"/>
      <c r="H1100" s="7"/>
    </row>
    <row r="1101" spans="1:8" x14ac:dyDescent="0.25">
      <c r="A1101" s="7"/>
      <c r="G1101" s="41"/>
      <c r="H1101" s="7"/>
    </row>
    <row r="1102" spans="1:8" x14ac:dyDescent="0.25">
      <c r="A1102" s="7"/>
      <c r="G1102" s="41"/>
      <c r="H1102" s="7"/>
    </row>
    <row r="1103" spans="1:8" x14ac:dyDescent="0.25">
      <c r="A1103" s="7"/>
      <c r="G1103" s="41"/>
      <c r="H1103" s="7"/>
    </row>
    <row r="1104" spans="1:8" x14ac:dyDescent="0.25">
      <c r="A1104" s="7"/>
      <c r="G1104" s="41"/>
      <c r="H1104" s="7"/>
    </row>
    <row r="1105" spans="1:8" x14ac:dyDescent="0.25">
      <c r="A1105" s="7"/>
      <c r="G1105" s="41"/>
      <c r="H1105" s="7"/>
    </row>
    <row r="1106" spans="1:8" x14ac:dyDescent="0.25">
      <c r="A1106" s="7"/>
      <c r="G1106" s="41"/>
      <c r="H1106" s="7"/>
    </row>
    <row r="1107" spans="1:8" x14ac:dyDescent="0.25">
      <c r="A1107" s="7"/>
      <c r="G1107" s="41"/>
      <c r="H1107" s="7"/>
    </row>
    <row r="1108" spans="1:8" x14ac:dyDescent="0.25">
      <c r="A1108" s="7"/>
      <c r="G1108" s="41"/>
      <c r="H1108" s="7"/>
    </row>
    <row r="1109" spans="1:8" x14ac:dyDescent="0.25">
      <c r="A1109" s="7"/>
      <c r="G1109" s="41"/>
      <c r="H1109" s="7"/>
    </row>
    <row r="1110" spans="1:8" x14ac:dyDescent="0.25">
      <c r="A1110" s="7"/>
      <c r="G1110" s="41"/>
      <c r="H1110" s="7"/>
    </row>
    <row r="1111" spans="1:8" x14ac:dyDescent="0.25">
      <c r="A1111" s="7"/>
      <c r="G1111" s="41"/>
      <c r="H1111" s="7"/>
    </row>
    <row r="1112" spans="1:8" x14ac:dyDescent="0.25">
      <c r="A1112" s="7"/>
      <c r="G1112" s="41"/>
      <c r="H1112" s="7"/>
    </row>
    <row r="1113" spans="1:8" x14ac:dyDescent="0.25">
      <c r="A1113" s="7"/>
      <c r="G1113" s="41"/>
      <c r="H1113" s="7"/>
    </row>
    <row r="1114" spans="1:8" x14ac:dyDescent="0.25">
      <c r="A1114" s="7"/>
      <c r="G1114" s="41"/>
      <c r="H1114" s="7"/>
    </row>
    <row r="1115" spans="1:8" x14ac:dyDescent="0.25">
      <c r="A1115" s="7"/>
      <c r="G1115" s="41"/>
      <c r="H1115" s="7"/>
    </row>
    <row r="1116" spans="1:8" x14ac:dyDescent="0.25">
      <c r="A1116" s="7"/>
      <c r="G1116" s="41"/>
      <c r="H1116" s="7"/>
    </row>
    <row r="1117" spans="1:8" x14ac:dyDescent="0.25">
      <c r="A1117" s="7"/>
      <c r="G1117" s="41"/>
      <c r="H1117" s="7"/>
    </row>
    <row r="1118" spans="1:8" x14ac:dyDescent="0.25">
      <c r="A1118" s="7"/>
      <c r="G1118" s="41"/>
      <c r="H1118" s="7"/>
    </row>
    <row r="1119" spans="1:8" x14ac:dyDescent="0.25">
      <c r="A1119" s="7"/>
      <c r="G1119" s="41"/>
      <c r="H1119" s="7"/>
    </row>
    <row r="1120" spans="1:8" x14ac:dyDescent="0.25">
      <c r="A1120" s="7"/>
      <c r="G1120" s="41"/>
      <c r="H1120" s="7"/>
    </row>
    <row r="1121" spans="1:8" x14ac:dyDescent="0.25">
      <c r="A1121" s="7"/>
      <c r="G1121" s="41"/>
      <c r="H1121" s="7"/>
    </row>
    <row r="1122" spans="1:8" x14ac:dyDescent="0.25">
      <c r="A1122" s="7"/>
      <c r="G1122" s="41"/>
      <c r="H1122" s="7"/>
    </row>
    <row r="1123" spans="1:8" x14ac:dyDescent="0.25">
      <c r="A1123" s="7"/>
      <c r="G1123" s="41"/>
      <c r="H1123" s="7"/>
    </row>
    <row r="1124" spans="1:8" x14ac:dyDescent="0.25">
      <c r="A1124" s="7"/>
      <c r="G1124" s="41"/>
      <c r="H1124" s="7"/>
    </row>
    <row r="1125" spans="1:8" x14ac:dyDescent="0.25">
      <c r="A1125" s="7"/>
      <c r="G1125" s="41"/>
      <c r="H1125" s="7"/>
    </row>
    <row r="1126" spans="1:8" x14ac:dyDescent="0.25">
      <c r="A1126" s="7"/>
      <c r="G1126" s="41"/>
      <c r="H1126" s="7"/>
    </row>
    <row r="1127" spans="1:8" x14ac:dyDescent="0.25">
      <c r="A1127" s="7"/>
      <c r="G1127" s="41"/>
      <c r="H1127" s="7"/>
    </row>
    <row r="1128" spans="1:8" x14ac:dyDescent="0.25">
      <c r="A1128" s="7"/>
      <c r="G1128" s="41"/>
      <c r="H1128" s="7"/>
    </row>
    <row r="1129" spans="1:8" x14ac:dyDescent="0.25">
      <c r="A1129" s="7"/>
      <c r="G1129" s="41"/>
      <c r="H1129" s="7"/>
    </row>
    <row r="1130" spans="1:8" x14ac:dyDescent="0.25">
      <c r="A1130" s="7"/>
      <c r="G1130" s="41"/>
      <c r="H1130" s="7"/>
    </row>
    <row r="1131" spans="1:8" x14ac:dyDescent="0.25">
      <c r="A1131" s="7"/>
      <c r="G1131" s="41"/>
      <c r="H1131" s="7"/>
    </row>
    <row r="1132" spans="1:8" x14ac:dyDescent="0.25">
      <c r="A1132" s="7"/>
      <c r="G1132" s="41"/>
      <c r="H1132" s="7"/>
    </row>
    <row r="1133" spans="1:8" x14ac:dyDescent="0.25">
      <c r="A1133" s="7"/>
      <c r="G1133" s="41"/>
      <c r="H1133" s="7"/>
    </row>
    <row r="1134" spans="1:8" x14ac:dyDescent="0.25">
      <c r="A1134" s="7"/>
      <c r="G1134" s="41"/>
      <c r="H1134" s="7"/>
    </row>
    <row r="1135" spans="1:8" x14ac:dyDescent="0.25">
      <c r="A1135" s="7"/>
      <c r="G1135" s="41"/>
      <c r="H1135" s="7"/>
    </row>
    <row r="1136" spans="1:8" x14ac:dyDescent="0.25">
      <c r="A1136" s="7"/>
      <c r="G1136" s="41"/>
      <c r="H1136" s="7"/>
    </row>
    <row r="1137" spans="1:8" x14ac:dyDescent="0.25">
      <c r="A1137" s="7"/>
      <c r="G1137" s="41"/>
      <c r="H1137" s="7"/>
    </row>
    <row r="1138" spans="1:8" x14ac:dyDescent="0.25">
      <c r="A1138" s="7"/>
      <c r="G1138" s="41"/>
      <c r="H1138" s="7"/>
    </row>
    <row r="1139" spans="1:8" x14ac:dyDescent="0.25">
      <c r="A1139" s="7"/>
      <c r="G1139" s="41"/>
      <c r="H1139" s="7"/>
    </row>
    <row r="1140" spans="1:8" x14ac:dyDescent="0.25">
      <c r="A1140" s="7"/>
      <c r="G1140" s="41"/>
      <c r="H1140" s="7"/>
    </row>
    <row r="1141" spans="1:8" x14ac:dyDescent="0.25">
      <c r="A1141" s="7"/>
      <c r="G1141" s="41"/>
      <c r="H1141" s="7"/>
    </row>
    <row r="1142" spans="1:8" x14ac:dyDescent="0.25">
      <c r="A1142" s="7"/>
      <c r="G1142" s="41"/>
      <c r="H1142" s="7"/>
    </row>
    <row r="1143" spans="1:8" x14ac:dyDescent="0.25">
      <c r="A1143" s="7"/>
      <c r="G1143" s="41"/>
      <c r="H1143" s="7"/>
    </row>
    <row r="1144" spans="1:8" x14ac:dyDescent="0.25">
      <c r="A1144" s="7"/>
      <c r="G1144" s="41"/>
      <c r="H1144" s="7"/>
    </row>
    <row r="1145" spans="1:8" x14ac:dyDescent="0.25">
      <c r="A1145" s="7"/>
      <c r="G1145" s="41"/>
      <c r="H1145" s="7"/>
    </row>
    <row r="1146" spans="1:8" x14ac:dyDescent="0.25">
      <c r="A1146" s="7"/>
      <c r="G1146" s="41"/>
      <c r="H1146" s="7"/>
    </row>
    <row r="1147" spans="1:8" x14ac:dyDescent="0.25">
      <c r="A1147" s="7"/>
      <c r="G1147" s="41"/>
      <c r="H1147" s="7"/>
    </row>
    <row r="1148" spans="1:8" x14ac:dyDescent="0.25">
      <c r="A1148" s="7"/>
      <c r="G1148" s="41"/>
      <c r="H1148" s="7"/>
    </row>
    <row r="1149" spans="1:8" x14ac:dyDescent="0.25">
      <c r="A1149" s="7"/>
      <c r="G1149" s="41"/>
      <c r="H1149" s="7"/>
    </row>
    <row r="1150" spans="1:8" x14ac:dyDescent="0.25">
      <c r="A1150" s="7"/>
      <c r="G1150" s="41"/>
      <c r="H1150" s="7"/>
    </row>
    <row r="1151" spans="1:8" x14ac:dyDescent="0.25">
      <c r="A1151" s="7"/>
      <c r="G1151" s="41"/>
      <c r="H1151" s="7"/>
    </row>
    <row r="1152" spans="1:8" x14ac:dyDescent="0.25">
      <c r="A1152" s="7"/>
      <c r="G1152" s="41"/>
      <c r="H1152" s="7"/>
    </row>
    <row r="1153" spans="1:8" x14ac:dyDescent="0.25">
      <c r="A1153" s="7"/>
      <c r="G1153" s="41"/>
      <c r="H1153" s="7"/>
    </row>
    <row r="1154" spans="1:8" x14ac:dyDescent="0.25">
      <c r="A1154" s="7"/>
      <c r="G1154" s="41"/>
      <c r="H1154" s="7"/>
    </row>
    <row r="1155" spans="1:8" x14ac:dyDescent="0.25">
      <c r="A1155" s="7"/>
      <c r="G1155" s="41"/>
      <c r="H1155" s="7"/>
    </row>
    <row r="1156" spans="1:8" x14ac:dyDescent="0.25">
      <c r="A1156" s="7"/>
      <c r="G1156" s="41"/>
      <c r="H1156" s="7"/>
    </row>
    <row r="1157" spans="1:8" x14ac:dyDescent="0.25">
      <c r="A1157" s="7"/>
      <c r="G1157" s="41"/>
      <c r="H1157" s="7"/>
    </row>
    <row r="1158" spans="1:8" x14ac:dyDescent="0.25">
      <c r="A1158" s="7"/>
      <c r="G1158" s="41"/>
      <c r="H1158" s="7"/>
    </row>
    <row r="1159" spans="1:8" x14ac:dyDescent="0.25">
      <c r="A1159" s="7"/>
      <c r="G1159" s="41"/>
      <c r="H1159" s="7"/>
    </row>
    <row r="1160" spans="1:8" x14ac:dyDescent="0.25">
      <c r="A1160" s="7"/>
      <c r="G1160" s="41"/>
      <c r="H1160" s="7"/>
    </row>
    <row r="1161" spans="1:8" x14ac:dyDescent="0.25">
      <c r="A1161" s="7"/>
      <c r="G1161" s="41"/>
      <c r="H1161" s="7"/>
    </row>
    <row r="1162" spans="1:8" x14ac:dyDescent="0.25">
      <c r="A1162" s="7"/>
      <c r="G1162" s="41"/>
      <c r="H1162" s="7"/>
    </row>
    <row r="1163" spans="1:8" x14ac:dyDescent="0.25">
      <c r="A1163" s="7"/>
      <c r="G1163" s="41"/>
      <c r="H1163" s="7"/>
    </row>
    <row r="1164" spans="1:8" x14ac:dyDescent="0.25">
      <c r="A1164" s="7"/>
      <c r="G1164" s="41"/>
      <c r="H1164" s="7"/>
    </row>
    <row r="1165" spans="1:8" x14ac:dyDescent="0.25">
      <c r="A1165" s="7"/>
      <c r="G1165" s="41"/>
      <c r="H1165" s="7"/>
    </row>
    <row r="1166" spans="1:8" x14ac:dyDescent="0.25">
      <c r="A1166" s="7"/>
      <c r="G1166" s="41"/>
      <c r="H1166" s="7"/>
    </row>
    <row r="1167" spans="1:8" x14ac:dyDescent="0.25">
      <c r="A1167" s="7"/>
      <c r="G1167" s="41"/>
      <c r="H1167" s="7"/>
    </row>
    <row r="1168" spans="1:8" x14ac:dyDescent="0.25">
      <c r="A1168" s="7"/>
      <c r="G1168" s="41"/>
      <c r="H1168" s="7"/>
    </row>
    <row r="1169" spans="1:8" x14ac:dyDescent="0.25">
      <c r="A1169" s="7"/>
      <c r="G1169" s="41"/>
      <c r="H1169" s="7"/>
    </row>
    <row r="1170" spans="1:8" x14ac:dyDescent="0.25">
      <c r="A1170" s="7"/>
      <c r="G1170" s="41"/>
      <c r="H1170" s="7"/>
    </row>
    <row r="1171" spans="1:8" x14ac:dyDescent="0.25">
      <c r="A1171" s="7"/>
      <c r="G1171" s="41"/>
      <c r="H1171" s="7"/>
    </row>
    <row r="1172" spans="1:8" x14ac:dyDescent="0.25">
      <c r="A1172" s="7"/>
      <c r="G1172" s="41"/>
      <c r="H1172" s="7"/>
    </row>
    <row r="1173" spans="1:8" x14ac:dyDescent="0.25">
      <c r="A1173" s="7"/>
      <c r="G1173" s="41"/>
      <c r="H1173" s="7"/>
    </row>
    <row r="1174" spans="1:8" x14ac:dyDescent="0.25">
      <c r="A1174" s="7"/>
      <c r="G1174" s="41"/>
      <c r="H1174" s="7"/>
    </row>
    <row r="1175" spans="1:8" x14ac:dyDescent="0.25">
      <c r="A1175" s="7"/>
      <c r="G1175" s="41"/>
      <c r="H1175" s="7"/>
    </row>
    <row r="1176" spans="1:8" x14ac:dyDescent="0.25">
      <c r="A1176" s="7"/>
      <c r="G1176" s="41"/>
      <c r="H1176" s="7"/>
    </row>
    <row r="1177" spans="1:8" x14ac:dyDescent="0.25">
      <c r="A1177" s="7"/>
      <c r="G1177" s="41"/>
      <c r="H1177" s="7"/>
    </row>
    <row r="1178" spans="1:8" x14ac:dyDescent="0.25">
      <c r="A1178" s="7"/>
      <c r="G1178" s="41"/>
      <c r="H1178" s="7"/>
    </row>
    <row r="1179" spans="1:8" x14ac:dyDescent="0.25">
      <c r="A1179" s="7"/>
      <c r="G1179" s="41"/>
      <c r="H1179" s="7"/>
    </row>
    <row r="1180" spans="1:8" x14ac:dyDescent="0.25">
      <c r="A1180" s="7"/>
      <c r="G1180" s="41"/>
      <c r="H1180" s="7"/>
    </row>
    <row r="1181" spans="1:8" x14ac:dyDescent="0.25">
      <c r="A1181" s="7"/>
      <c r="G1181" s="41"/>
      <c r="H1181" s="7"/>
    </row>
    <row r="1182" spans="1:8" x14ac:dyDescent="0.25">
      <c r="A1182" s="7"/>
      <c r="G1182" s="41"/>
      <c r="H1182" s="7"/>
    </row>
    <row r="1183" spans="1:8" x14ac:dyDescent="0.25">
      <c r="A1183" s="7"/>
      <c r="G1183" s="41"/>
      <c r="H1183" s="7"/>
    </row>
    <row r="1184" spans="1:8" x14ac:dyDescent="0.25">
      <c r="A1184" s="7"/>
      <c r="G1184" s="41"/>
      <c r="H1184" s="7"/>
    </row>
    <row r="1185" spans="1:8" x14ac:dyDescent="0.25">
      <c r="A1185" s="7"/>
      <c r="G1185" s="41"/>
      <c r="H1185" s="7"/>
    </row>
    <row r="1186" spans="1:8" x14ac:dyDescent="0.25">
      <c r="A1186" s="7"/>
      <c r="G1186" s="41"/>
      <c r="H1186" s="7"/>
    </row>
    <row r="1187" spans="1:8" x14ac:dyDescent="0.25">
      <c r="A1187" s="7"/>
      <c r="G1187" s="41"/>
      <c r="H1187" s="7"/>
    </row>
    <row r="1188" spans="1:8" x14ac:dyDescent="0.25">
      <c r="A1188" s="7"/>
      <c r="G1188" s="41"/>
      <c r="H1188" s="7"/>
    </row>
    <row r="1189" spans="1:8" x14ac:dyDescent="0.25">
      <c r="A1189" s="7"/>
      <c r="G1189" s="41"/>
      <c r="H1189" s="7"/>
    </row>
    <row r="1190" spans="1:8" x14ac:dyDescent="0.25">
      <c r="A1190" s="7"/>
      <c r="G1190" s="41"/>
      <c r="H1190" s="7"/>
    </row>
    <row r="1191" spans="1:8" x14ac:dyDescent="0.25">
      <c r="A1191" s="7"/>
      <c r="G1191" s="41"/>
      <c r="H1191" s="7"/>
    </row>
    <row r="1192" spans="1:8" x14ac:dyDescent="0.25">
      <c r="A1192" s="7"/>
      <c r="G1192" s="41"/>
      <c r="H1192" s="7"/>
    </row>
    <row r="1193" spans="1:8" x14ac:dyDescent="0.25">
      <c r="A1193" s="7"/>
      <c r="G1193" s="41"/>
      <c r="H1193" s="7"/>
    </row>
    <row r="1194" spans="1:8" x14ac:dyDescent="0.25">
      <c r="A1194" s="7"/>
      <c r="G1194" s="41"/>
      <c r="H1194" s="7"/>
    </row>
    <row r="1195" spans="1:8" x14ac:dyDescent="0.25">
      <c r="A1195" s="7"/>
      <c r="G1195" s="41"/>
      <c r="H1195" s="7"/>
    </row>
    <row r="1196" spans="1:8" x14ac:dyDescent="0.25">
      <c r="A1196" s="7"/>
      <c r="G1196" s="41"/>
      <c r="H1196" s="7"/>
    </row>
    <row r="1197" spans="1:8" x14ac:dyDescent="0.25">
      <c r="A1197" s="7"/>
      <c r="G1197" s="41"/>
      <c r="H1197" s="7"/>
    </row>
    <row r="1198" spans="1:8" x14ac:dyDescent="0.25">
      <c r="A1198" s="7"/>
      <c r="G1198" s="41"/>
      <c r="H1198" s="7"/>
    </row>
    <row r="1199" spans="1:8" x14ac:dyDescent="0.25">
      <c r="A1199" s="7"/>
      <c r="G1199" s="41"/>
      <c r="H1199" s="7"/>
    </row>
    <row r="1200" spans="1:8" x14ac:dyDescent="0.25">
      <c r="A1200" s="7"/>
      <c r="G1200" s="41"/>
      <c r="H1200" s="7"/>
    </row>
    <row r="1201" spans="1:8" x14ac:dyDescent="0.25">
      <c r="A1201" s="7"/>
      <c r="G1201" s="41"/>
      <c r="H1201" s="7"/>
    </row>
    <row r="1202" spans="1:8" x14ac:dyDescent="0.25">
      <c r="A1202" s="7"/>
      <c r="G1202" s="41"/>
      <c r="H1202" s="7"/>
    </row>
    <row r="1203" spans="1:8" x14ac:dyDescent="0.25">
      <c r="A1203" s="7"/>
      <c r="G1203" s="41"/>
      <c r="H1203" s="7"/>
    </row>
    <row r="1204" spans="1:8" x14ac:dyDescent="0.25">
      <c r="A1204" s="7"/>
      <c r="G1204" s="41"/>
      <c r="H1204" s="7"/>
    </row>
    <row r="1205" spans="1:8" x14ac:dyDescent="0.25">
      <c r="A1205" s="7"/>
      <c r="G1205" s="41"/>
      <c r="H1205" s="7"/>
    </row>
    <row r="1206" spans="1:8" x14ac:dyDescent="0.25">
      <c r="A1206" s="7"/>
      <c r="G1206" s="41"/>
      <c r="H1206" s="7"/>
    </row>
    <row r="1207" spans="1:8" x14ac:dyDescent="0.25">
      <c r="A1207" s="7"/>
      <c r="G1207" s="41"/>
      <c r="H1207" s="7"/>
    </row>
    <row r="1208" spans="1:8" x14ac:dyDescent="0.25">
      <c r="A1208" s="7"/>
      <c r="G1208" s="41"/>
      <c r="H1208" s="7"/>
    </row>
    <row r="1209" spans="1:8" x14ac:dyDescent="0.25">
      <c r="A1209" s="7"/>
      <c r="G1209" s="41"/>
      <c r="H1209" s="7"/>
    </row>
    <row r="1210" spans="1:8" x14ac:dyDescent="0.25">
      <c r="A1210" s="7"/>
      <c r="G1210" s="41"/>
      <c r="H1210" s="7"/>
    </row>
    <row r="1211" spans="1:8" x14ac:dyDescent="0.25">
      <c r="A1211" s="7"/>
      <c r="G1211" s="41"/>
      <c r="H1211" s="7"/>
    </row>
    <row r="1212" spans="1:8" x14ac:dyDescent="0.25">
      <c r="A1212" s="7"/>
      <c r="G1212" s="41"/>
      <c r="H1212" s="7"/>
    </row>
    <row r="1213" spans="1:8" x14ac:dyDescent="0.25">
      <c r="A1213" s="7"/>
      <c r="G1213" s="41"/>
      <c r="H1213" s="7"/>
    </row>
    <row r="1214" spans="1:8" x14ac:dyDescent="0.25">
      <c r="A1214" s="7"/>
      <c r="G1214" s="41"/>
      <c r="H1214" s="7"/>
    </row>
    <row r="1215" spans="1:8" x14ac:dyDescent="0.25">
      <c r="A1215" s="7"/>
      <c r="G1215" s="41"/>
      <c r="H1215" s="7"/>
    </row>
    <row r="1216" spans="1:8" x14ac:dyDescent="0.25">
      <c r="A1216" s="7"/>
      <c r="G1216" s="41"/>
      <c r="H1216" s="7"/>
    </row>
    <row r="1217" spans="1:8" x14ac:dyDescent="0.25">
      <c r="A1217" s="7"/>
      <c r="G1217" s="41"/>
      <c r="H1217" s="7"/>
    </row>
    <row r="1218" spans="1:8" x14ac:dyDescent="0.25">
      <c r="A1218" s="7"/>
      <c r="G1218" s="41"/>
      <c r="H1218" s="7"/>
    </row>
    <row r="1219" spans="1:8" x14ac:dyDescent="0.25">
      <c r="A1219" s="7"/>
      <c r="G1219" s="41"/>
      <c r="H1219" s="7"/>
    </row>
    <row r="1220" spans="1:8" x14ac:dyDescent="0.25">
      <c r="A1220" s="7"/>
      <c r="G1220" s="41"/>
      <c r="H1220" s="7"/>
    </row>
    <row r="1221" spans="1:8" x14ac:dyDescent="0.25">
      <c r="A1221" s="7"/>
      <c r="G1221" s="41"/>
      <c r="H1221" s="7"/>
    </row>
    <row r="1222" spans="1:8" x14ac:dyDescent="0.25">
      <c r="A1222" s="7"/>
      <c r="G1222" s="41"/>
      <c r="H1222" s="7"/>
    </row>
    <row r="1223" spans="1:8" x14ac:dyDescent="0.25">
      <c r="A1223" s="7"/>
      <c r="G1223" s="41"/>
      <c r="H1223" s="7"/>
    </row>
    <row r="1224" spans="1:8" x14ac:dyDescent="0.25">
      <c r="A1224" s="7"/>
      <c r="G1224" s="41"/>
      <c r="H1224" s="7"/>
    </row>
    <row r="1225" spans="1:8" x14ac:dyDescent="0.25">
      <c r="A1225" s="7"/>
      <c r="G1225" s="41"/>
      <c r="H1225" s="7"/>
    </row>
    <row r="1226" spans="1:8" x14ac:dyDescent="0.25">
      <c r="A1226" s="7"/>
      <c r="G1226" s="41"/>
      <c r="H1226" s="7"/>
    </row>
    <row r="1227" spans="1:8" x14ac:dyDescent="0.25">
      <c r="A1227" s="7"/>
      <c r="G1227" s="41"/>
      <c r="H1227" s="7"/>
    </row>
    <row r="1228" spans="1:8" x14ac:dyDescent="0.25">
      <c r="A1228" s="7"/>
      <c r="G1228" s="41"/>
      <c r="H1228" s="7"/>
    </row>
    <row r="1229" spans="1:8" x14ac:dyDescent="0.25">
      <c r="A1229" s="7"/>
      <c r="G1229" s="41"/>
      <c r="H1229" s="7"/>
    </row>
    <row r="1230" spans="1:8" x14ac:dyDescent="0.25">
      <c r="A1230" s="7"/>
      <c r="G1230" s="41"/>
      <c r="H1230" s="7"/>
    </row>
    <row r="1231" spans="1:8" x14ac:dyDescent="0.25">
      <c r="A1231" s="7"/>
      <c r="G1231" s="41"/>
      <c r="H1231" s="7"/>
    </row>
    <row r="1232" spans="1:8" x14ac:dyDescent="0.25">
      <c r="A1232" s="7"/>
      <c r="G1232" s="41"/>
      <c r="H1232" s="7"/>
    </row>
    <row r="1233" spans="1:8" x14ac:dyDescent="0.25">
      <c r="A1233" s="7"/>
      <c r="G1233" s="41"/>
      <c r="H1233" s="7"/>
    </row>
    <row r="1234" spans="1:8" x14ac:dyDescent="0.25">
      <c r="A1234" s="7"/>
      <c r="G1234" s="41"/>
      <c r="H1234" s="7"/>
    </row>
    <row r="1235" spans="1:8" x14ac:dyDescent="0.25">
      <c r="A1235" s="7"/>
      <c r="G1235" s="41"/>
      <c r="H1235" s="7"/>
    </row>
    <row r="1236" spans="1:8" x14ac:dyDescent="0.25">
      <c r="A1236" s="7"/>
      <c r="G1236" s="41"/>
      <c r="H1236" s="7"/>
    </row>
    <row r="1237" spans="1:8" x14ac:dyDescent="0.25">
      <c r="A1237" s="7"/>
      <c r="G1237" s="41"/>
      <c r="H1237" s="7"/>
    </row>
    <row r="1238" spans="1:8" x14ac:dyDescent="0.25">
      <c r="A1238" s="7"/>
      <c r="G1238" s="41"/>
      <c r="H1238" s="7"/>
    </row>
    <row r="1239" spans="1:8" x14ac:dyDescent="0.25">
      <c r="A1239" s="7"/>
      <c r="G1239" s="41"/>
      <c r="H1239" s="7"/>
    </row>
    <row r="1240" spans="1:8" x14ac:dyDescent="0.25">
      <c r="A1240" s="7"/>
      <c r="G1240" s="41"/>
      <c r="H1240" s="7"/>
    </row>
    <row r="1241" spans="1:8" x14ac:dyDescent="0.25">
      <c r="A1241" s="7"/>
      <c r="G1241" s="41"/>
      <c r="H1241" s="7"/>
    </row>
    <row r="1242" spans="1:8" x14ac:dyDescent="0.25">
      <c r="A1242" s="7"/>
      <c r="G1242" s="41"/>
      <c r="H1242" s="7"/>
    </row>
    <row r="1243" spans="1:8" x14ac:dyDescent="0.25">
      <c r="A1243" s="7"/>
      <c r="G1243" s="41"/>
      <c r="H1243" s="7"/>
    </row>
    <row r="1244" spans="1:8" x14ac:dyDescent="0.25">
      <c r="A1244" s="7"/>
      <c r="G1244" s="41"/>
      <c r="H1244" s="7"/>
    </row>
    <row r="1245" spans="1:8" x14ac:dyDescent="0.25">
      <c r="A1245" s="7"/>
      <c r="G1245" s="41"/>
      <c r="H1245" s="7"/>
    </row>
    <row r="1246" spans="1:8" x14ac:dyDescent="0.25">
      <c r="A1246" s="7"/>
      <c r="G1246" s="41"/>
      <c r="H1246" s="7"/>
    </row>
    <row r="1247" spans="1:8" x14ac:dyDescent="0.25">
      <c r="A1247" s="7"/>
      <c r="G1247" s="41"/>
      <c r="H1247" s="7"/>
    </row>
    <row r="1248" spans="1:8" x14ac:dyDescent="0.25">
      <c r="A1248" s="7"/>
      <c r="G1248" s="41"/>
      <c r="H1248" s="7"/>
    </row>
    <row r="1249" spans="1:8" x14ac:dyDescent="0.25">
      <c r="A1249" s="7"/>
      <c r="G1249" s="41"/>
      <c r="H1249" s="7"/>
    </row>
    <row r="1250" spans="1:8" x14ac:dyDescent="0.25">
      <c r="A1250" s="7"/>
      <c r="G1250" s="41"/>
      <c r="H1250" s="7"/>
    </row>
    <row r="1251" spans="1:8" x14ac:dyDescent="0.25">
      <c r="A1251" s="7"/>
      <c r="G1251" s="41"/>
      <c r="H1251" s="7"/>
    </row>
    <row r="1252" spans="1:8" x14ac:dyDescent="0.25">
      <c r="A1252" s="7"/>
      <c r="G1252" s="41"/>
      <c r="H1252" s="7"/>
    </row>
    <row r="1253" spans="1:8" x14ac:dyDescent="0.25">
      <c r="A1253" s="7"/>
      <c r="G1253" s="41"/>
      <c r="H1253" s="7"/>
    </row>
    <row r="1254" spans="1:8" x14ac:dyDescent="0.25">
      <c r="A1254" s="7"/>
      <c r="G1254" s="41"/>
      <c r="H1254" s="7"/>
    </row>
    <row r="1255" spans="1:8" x14ac:dyDescent="0.25">
      <c r="A1255" s="7"/>
      <c r="G1255" s="41"/>
      <c r="H1255" s="7"/>
    </row>
    <row r="1256" spans="1:8" x14ac:dyDescent="0.25">
      <c r="A1256" s="7"/>
      <c r="G1256" s="41"/>
      <c r="H1256" s="7"/>
    </row>
    <row r="1257" spans="1:8" x14ac:dyDescent="0.25">
      <c r="A1257" s="7"/>
      <c r="G1257" s="41"/>
      <c r="H1257" s="7"/>
    </row>
    <row r="1258" spans="1:8" x14ac:dyDescent="0.25">
      <c r="A1258" s="7"/>
      <c r="G1258" s="41"/>
      <c r="H1258" s="7"/>
    </row>
    <row r="1259" spans="1:8" x14ac:dyDescent="0.25">
      <c r="A1259" s="7"/>
      <c r="G1259" s="41"/>
      <c r="H1259" s="7"/>
    </row>
    <row r="1260" spans="1:8" x14ac:dyDescent="0.25">
      <c r="A1260" s="7"/>
      <c r="G1260" s="41"/>
      <c r="H1260" s="7"/>
    </row>
    <row r="1261" spans="1:8" x14ac:dyDescent="0.25">
      <c r="A1261" s="7"/>
      <c r="G1261" s="41"/>
      <c r="H1261" s="7"/>
    </row>
    <row r="1262" spans="1:8" x14ac:dyDescent="0.25">
      <c r="A1262" s="7"/>
      <c r="G1262" s="41"/>
      <c r="H1262" s="7"/>
    </row>
    <row r="1263" spans="1:8" x14ac:dyDescent="0.25">
      <c r="A1263" s="7"/>
      <c r="G1263" s="41"/>
      <c r="H1263" s="7"/>
    </row>
    <row r="1264" spans="1:8" x14ac:dyDescent="0.25">
      <c r="A1264" s="7"/>
      <c r="G1264" s="41"/>
      <c r="H1264" s="7"/>
    </row>
    <row r="1265" spans="1:8" x14ac:dyDescent="0.25">
      <c r="A1265" s="7"/>
      <c r="G1265" s="41"/>
      <c r="H1265" s="7"/>
    </row>
    <row r="1266" spans="1:8" x14ac:dyDescent="0.25">
      <c r="A1266" s="7"/>
      <c r="G1266" s="41"/>
      <c r="H1266" s="7"/>
    </row>
    <row r="1267" spans="1:8" x14ac:dyDescent="0.25">
      <c r="A1267" s="7"/>
      <c r="G1267" s="41"/>
      <c r="H1267" s="7"/>
    </row>
    <row r="1268" spans="1:8" x14ac:dyDescent="0.25">
      <c r="A1268" s="7"/>
      <c r="G1268" s="41"/>
      <c r="H1268" s="7"/>
    </row>
    <row r="1269" spans="1:8" x14ac:dyDescent="0.25">
      <c r="A1269" s="7"/>
      <c r="G1269" s="41"/>
      <c r="H1269" s="7"/>
    </row>
    <row r="1270" spans="1:8" x14ac:dyDescent="0.25">
      <c r="A1270" s="7"/>
      <c r="G1270" s="41"/>
      <c r="H1270" s="7"/>
    </row>
    <row r="1271" spans="1:8" x14ac:dyDescent="0.25">
      <c r="A1271" s="7"/>
      <c r="G1271" s="41"/>
      <c r="H1271" s="7"/>
    </row>
    <row r="1272" spans="1:8" x14ac:dyDescent="0.25">
      <c r="A1272" s="7"/>
      <c r="G1272" s="41"/>
      <c r="H1272" s="7"/>
    </row>
    <row r="1273" spans="1:8" x14ac:dyDescent="0.25">
      <c r="A1273" s="7"/>
      <c r="G1273" s="41"/>
      <c r="H1273" s="7"/>
    </row>
    <row r="1274" spans="1:8" x14ac:dyDescent="0.25">
      <c r="A1274" s="7"/>
      <c r="G1274" s="41"/>
      <c r="H1274" s="7"/>
    </row>
    <row r="1275" spans="1:8" x14ac:dyDescent="0.25">
      <c r="A1275" s="7"/>
      <c r="G1275" s="41"/>
      <c r="H1275" s="7"/>
    </row>
    <row r="1276" spans="1:8" x14ac:dyDescent="0.25">
      <c r="A1276" s="7"/>
      <c r="G1276" s="41"/>
      <c r="H1276" s="7"/>
    </row>
    <row r="1277" spans="1:8" x14ac:dyDescent="0.25">
      <c r="A1277" s="7"/>
      <c r="G1277" s="41"/>
      <c r="H1277" s="7"/>
    </row>
    <row r="1278" spans="1:8" x14ac:dyDescent="0.25">
      <c r="A1278" s="7"/>
      <c r="G1278" s="41"/>
      <c r="H1278" s="7"/>
    </row>
    <row r="1279" spans="1:8" x14ac:dyDescent="0.25">
      <c r="A1279" s="7"/>
      <c r="G1279" s="41"/>
      <c r="H1279" s="7"/>
    </row>
    <row r="1280" spans="1:8" x14ac:dyDescent="0.25">
      <c r="A1280" s="7"/>
      <c r="G1280" s="41"/>
      <c r="H1280" s="7"/>
    </row>
    <row r="1281" spans="1:8" x14ac:dyDescent="0.25">
      <c r="A1281" s="7"/>
      <c r="G1281" s="41"/>
      <c r="H1281" s="7"/>
    </row>
    <row r="1282" spans="1:8" x14ac:dyDescent="0.25">
      <c r="A1282" s="7"/>
      <c r="G1282" s="41"/>
      <c r="H1282" s="7"/>
    </row>
    <row r="1283" spans="1:8" x14ac:dyDescent="0.25">
      <c r="A1283" s="7"/>
      <c r="G1283" s="41"/>
      <c r="H1283" s="7"/>
    </row>
    <row r="1284" spans="1:8" x14ac:dyDescent="0.25">
      <c r="A1284" s="7"/>
      <c r="G1284" s="41"/>
      <c r="H1284" s="7"/>
    </row>
    <row r="1285" spans="1:8" x14ac:dyDescent="0.25">
      <c r="A1285" s="7"/>
      <c r="G1285" s="41"/>
      <c r="H1285" s="7"/>
    </row>
    <row r="1286" spans="1:8" x14ac:dyDescent="0.25">
      <c r="A1286" s="7"/>
      <c r="G1286" s="41"/>
      <c r="H1286" s="7"/>
    </row>
    <row r="1287" spans="1:8" x14ac:dyDescent="0.25">
      <c r="A1287" s="7"/>
      <c r="G1287" s="41"/>
      <c r="H1287" s="7"/>
    </row>
    <row r="1288" spans="1:8" x14ac:dyDescent="0.25">
      <c r="A1288" s="7"/>
      <c r="G1288" s="41"/>
      <c r="H1288" s="7"/>
    </row>
    <row r="1289" spans="1:8" x14ac:dyDescent="0.25">
      <c r="A1289" s="7"/>
      <c r="G1289" s="41"/>
      <c r="H1289" s="7"/>
    </row>
    <row r="1290" spans="1:8" x14ac:dyDescent="0.25">
      <c r="A1290" s="7"/>
      <c r="G1290" s="41"/>
      <c r="H1290" s="7"/>
    </row>
    <row r="1291" spans="1:8" x14ac:dyDescent="0.25">
      <c r="A1291" s="7"/>
      <c r="G1291" s="41"/>
      <c r="H1291" s="7"/>
    </row>
    <row r="1292" spans="1:8" x14ac:dyDescent="0.25">
      <c r="A1292" s="7"/>
      <c r="G1292" s="41"/>
      <c r="H1292" s="7"/>
    </row>
    <row r="1293" spans="1:8" x14ac:dyDescent="0.25">
      <c r="A1293" s="7"/>
      <c r="G1293" s="41"/>
      <c r="H1293" s="7"/>
    </row>
    <row r="1294" spans="1:8" x14ac:dyDescent="0.25">
      <c r="A1294" s="7"/>
      <c r="G1294" s="41"/>
      <c r="H1294" s="7"/>
    </row>
    <row r="1295" spans="1:8" x14ac:dyDescent="0.25">
      <c r="A1295" s="7"/>
      <c r="G1295" s="41"/>
      <c r="H1295" s="7"/>
    </row>
    <row r="1296" spans="1:8" x14ac:dyDescent="0.25">
      <c r="A1296" s="7"/>
      <c r="G1296" s="41"/>
      <c r="H1296" s="7"/>
    </row>
    <row r="1297" spans="1:8" x14ac:dyDescent="0.25">
      <c r="A1297" s="7"/>
      <c r="G1297" s="41"/>
      <c r="H1297" s="7"/>
    </row>
    <row r="1298" spans="1:8" x14ac:dyDescent="0.25">
      <c r="A1298" s="7"/>
      <c r="G1298" s="41"/>
      <c r="H1298" s="7"/>
    </row>
    <row r="1299" spans="1:8" x14ac:dyDescent="0.25">
      <c r="A1299" s="7"/>
      <c r="G1299" s="41"/>
      <c r="H1299" s="7"/>
    </row>
    <row r="1300" spans="1:8" x14ac:dyDescent="0.25">
      <c r="A1300" s="7"/>
      <c r="G1300" s="41"/>
      <c r="H1300" s="7"/>
    </row>
    <row r="1301" spans="1:8" x14ac:dyDescent="0.25">
      <c r="A1301" s="7"/>
      <c r="G1301" s="41"/>
      <c r="H1301" s="7"/>
    </row>
    <row r="1302" spans="1:8" x14ac:dyDescent="0.25">
      <c r="A1302" s="7"/>
      <c r="G1302" s="41"/>
      <c r="H1302" s="7"/>
    </row>
    <row r="1303" spans="1:8" x14ac:dyDescent="0.25">
      <c r="A1303" s="7"/>
      <c r="G1303" s="41"/>
      <c r="H1303" s="7"/>
    </row>
    <row r="1304" spans="1:8" x14ac:dyDescent="0.25">
      <c r="A1304" s="7"/>
      <c r="G1304" s="41"/>
      <c r="H1304" s="7"/>
    </row>
    <row r="1305" spans="1:8" x14ac:dyDescent="0.25">
      <c r="A1305" s="7"/>
      <c r="G1305" s="41"/>
      <c r="H1305" s="7"/>
    </row>
    <row r="1306" spans="1:8" x14ac:dyDescent="0.25">
      <c r="A1306" s="7"/>
      <c r="G1306" s="41"/>
      <c r="H1306" s="7"/>
    </row>
    <row r="1307" spans="1:8" x14ac:dyDescent="0.25">
      <c r="A1307" s="7"/>
      <c r="G1307" s="41"/>
      <c r="H1307" s="7"/>
    </row>
    <row r="1308" spans="1:8" x14ac:dyDescent="0.25">
      <c r="A1308" s="7"/>
      <c r="G1308" s="41"/>
      <c r="H1308" s="7"/>
    </row>
    <row r="1309" spans="1:8" x14ac:dyDescent="0.25">
      <c r="A1309" s="7"/>
      <c r="G1309" s="41"/>
      <c r="H1309" s="7"/>
    </row>
    <row r="1310" spans="1:8" x14ac:dyDescent="0.25">
      <c r="A1310" s="7"/>
      <c r="G1310" s="41"/>
      <c r="H1310" s="7"/>
    </row>
    <row r="1311" spans="1:8" x14ac:dyDescent="0.25">
      <c r="A1311" s="7"/>
      <c r="G1311" s="41"/>
      <c r="H1311" s="7"/>
    </row>
    <row r="1312" spans="1:8" x14ac:dyDescent="0.25">
      <c r="A1312" s="7"/>
      <c r="G1312" s="41"/>
      <c r="H1312" s="7"/>
    </row>
    <row r="1313" spans="1:8" x14ac:dyDescent="0.25">
      <c r="A1313" s="7"/>
      <c r="G1313" s="41"/>
      <c r="H1313" s="7"/>
    </row>
    <row r="1314" spans="1:8" x14ac:dyDescent="0.25">
      <c r="A1314" s="7"/>
      <c r="G1314" s="41"/>
      <c r="H1314" s="7"/>
    </row>
    <row r="1315" spans="1:8" x14ac:dyDescent="0.25">
      <c r="A1315" s="7"/>
      <c r="G1315" s="41"/>
      <c r="H1315" s="7"/>
    </row>
    <row r="1316" spans="1:8" x14ac:dyDescent="0.25">
      <c r="A1316" s="7"/>
      <c r="G1316" s="41"/>
      <c r="H1316" s="7"/>
    </row>
    <row r="1317" spans="1:8" x14ac:dyDescent="0.25">
      <c r="A1317" s="7"/>
      <c r="G1317" s="41"/>
      <c r="H1317" s="7"/>
    </row>
    <row r="1318" spans="1:8" x14ac:dyDescent="0.25">
      <c r="A1318" s="7"/>
      <c r="G1318" s="41"/>
      <c r="H1318" s="7"/>
    </row>
    <row r="1319" spans="1:8" x14ac:dyDescent="0.25">
      <c r="A1319" s="7"/>
      <c r="G1319" s="41"/>
      <c r="H1319" s="7"/>
    </row>
    <row r="1320" spans="1:8" x14ac:dyDescent="0.25">
      <c r="A1320" s="7"/>
      <c r="G1320" s="41"/>
      <c r="H1320" s="7"/>
    </row>
    <row r="1321" spans="1:8" x14ac:dyDescent="0.25">
      <c r="A1321" s="7"/>
      <c r="G1321" s="41"/>
      <c r="H1321" s="7"/>
    </row>
    <row r="1322" spans="1:8" x14ac:dyDescent="0.25">
      <c r="A1322" s="7"/>
      <c r="G1322" s="41"/>
      <c r="H1322" s="7"/>
    </row>
    <row r="1323" spans="1:8" x14ac:dyDescent="0.25">
      <c r="A1323" s="7"/>
      <c r="G1323" s="41"/>
      <c r="H1323" s="7"/>
    </row>
    <row r="1324" spans="1:8" x14ac:dyDescent="0.25">
      <c r="A1324" s="7"/>
      <c r="G1324" s="41"/>
      <c r="H1324" s="7"/>
    </row>
    <row r="1325" spans="1:8" x14ac:dyDescent="0.25">
      <c r="A1325" s="7"/>
      <c r="G1325" s="41"/>
      <c r="H1325" s="7"/>
    </row>
    <row r="1326" spans="1:8" x14ac:dyDescent="0.25">
      <c r="A1326" s="7"/>
      <c r="G1326" s="41"/>
      <c r="H1326" s="7"/>
    </row>
    <row r="1327" spans="1:8" x14ac:dyDescent="0.25">
      <c r="A1327" s="7"/>
      <c r="G1327" s="41"/>
      <c r="H1327" s="7"/>
    </row>
    <row r="1328" spans="1:8" x14ac:dyDescent="0.25">
      <c r="A1328" s="7"/>
      <c r="G1328" s="41"/>
      <c r="H1328" s="7"/>
    </row>
    <row r="1329" spans="1:8" x14ac:dyDescent="0.25">
      <c r="A1329" s="7"/>
      <c r="G1329" s="41"/>
      <c r="H1329" s="7"/>
    </row>
    <row r="1330" spans="1:8" x14ac:dyDescent="0.25">
      <c r="A1330" s="7"/>
      <c r="G1330" s="41"/>
      <c r="H1330" s="7"/>
    </row>
    <row r="1331" spans="1:8" x14ac:dyDescent="0.25">
      <c r="A1331" s="7"/>
      <c r="G1331" s="41"/>
      <c r="H1331" s="7"/>
    </row>
    <row r="1332" spans="1:8" x14ac:dyDescent="0.25">
      <c r="A1332" s="7"/>
      <c r="G1332" s="41"/>
      <c r="H1332" s="7"/>
    </row>
    <row r="1333" spans="1:8" x14ac:dyDescent="0.25">
      <c r="A1333" s="7"/>
      <c r="G1333" s="41"/>
      <c r="H1333" s="7"/>
    </row>
    <row r="1334" spans="1:8" x14ac:dyDescent="0.25">
      <c r="A1334" s="7"/>
      <c r="G1334" s="41"/>
      <c r="H1334" s="7"/>
    </row>
    <row r="1335" spans="1:8" x14ac:dyDescent="0.25">
      <c r="A1335" s="7"/>
      <c r="G1335" s="41"/>
      <c r="H1335" s="7"/>
    </row>
    <row r="1336" spans="1:8" x14ac:dyDescent="0.25">
      <c r="A1336" s="7"/>
      <c r="G1336" s="41"/>
      <c r="H1336" s="7"/>
    </row>
    <row r="1337" spans="1:8" x14ac:dyDescent="0.25">
      <c r="A1337" s="7"/>
      <c r="G1337" s="41"/>
      <c r="H1337" s="7"/>
    </row>
    <row r="1338" spans="1:8" x14ac:dyDescent="0.25">
      <c r="A1338" s="7"/>
      <c r="G1338" s="41"/>
      <c r="H1338" s="7"/>
    </row>
    <row r="1339" spans="1:8" x14ac:dyDescent="0.25">
      <c r="A1339" s="7"/>
      <c r="G1339" s="41"/>
      <c r="H1339" s="7"/>
    </row>
    <row r="1340" spans="1:8" x14ac:dyDescent="0.25">
      <c r="A1340" s="7"/>
      <c r="G1340" s="41"/>
      <c r="H1340" s="7"/>
    </row>
    <row r="1341" spans="1:8" x14ac:dyDescent="0.25">
      <c r="A1341" s="7"/>
      <c r="G1341" s="41"/>
      <c r="H1341" s="7"/>
    </row>
    <row r="1342" spans="1:8" x14ac:dyDescent="0.25">
      <c r="A1342" s="7"/>
      <c r="G1342" s="41"/>
      <c r="H1342" s="7"/>
    </row>
    <row r="1343" spans="1:8" x14ac:dyDescent="0.25">
      <c r="A1343" s="7"/>
      <c r="G1343" s="41"/>
      <c r="H1343" s="7"/>
    </row>
    <row r="1344" spans="1:8" x14ac:dyDescent="0.25">
      <c r="A1344" s="7"/>
      <c r="G1344" s="41"/>
      <c r="H1344" s="7"/>
    </row>
    <row r="1345" spans="1:8" x14ac:dyDescent="0.25">
      <c r="A1345" s="7"/>
      <c r="G1345" s="41"/>
      <c r="H1345" s="7"/>
    </row>
    <row r="1346" spans="1:8" x14ac:dyDescent="0.25">
      <c r="A1346" s="7"/>
      <c r="G1346" s="41"/>
      <c r="H1346" s="7"/>
    </row>
    <row r="1347" spans="1:8" x14ac:dyDescent="0.25">
      <c r="A1347" s="7"/>
      <c r="G1347" s="41"/>
      <c r="H1347" s="7"/>
    </row>
    <row r="1348" spans="1:8" x14ac:dyDescent="0.25">
      <c r="A1348" s="7"/>
      <c r="G1348" s="41"/>
      <c r="H1348" s="7"/>
    </row>
    <row r="1349" spans="1:8" x14ac:dyDescent="0.25">
      <c r="A1349" s="7"/>
      <c r="G1349" s="41"/>
      <c r="H1349" s="7"/>
    </row>
    <row r="1350" spans="1:8" x14ac:dyDescent="0.25">
      <c r="A1350" s="7"/>
      <c r="G1350" s="41"/>
      <c r="H1350" s="7"/>
    </row>
    <row r="1351" spans="1:8" x14ac:dyDescent="0.25">
      <c r="A1351" s="7"/>
      <c r="G1351" s="41"/>
      <c r="H1351" s="7"/>
    </row>
    <row r="1352" spans="1:8" x14ac:dyDescent="0.25">
      <c r="A1352" s="7"/>
      <c r="G1352" s="41"/>
      <c r="H1352" s="7"/>
    </row>
    <row r="1353" spans="1:8" x14ac:dyDescent="0.25">
      <c r="A1353" s="7"/>
      <c r="G1353" s="41"/>
      <c r="H1353" s="7"/>
    </row>
    <row r="1354" spans="1:8" x14ac:dyDescent="0.25">
      <c r="A1354" s="7"/>
      <c r="G1354" s="41"/>
      <c r="H1354" s="7"/>
    </row>
    <row r="1355" spans="1:8" x14ac:dyDescent="0.25">
      <c r="A1355" s="7"/>
      <c r="G1355" s="41"/>
      <c r="H1355" s="7"/>
    </row>
    <row r="1356" spans="1:8" x14ac:dyDescent="0.25">
      <c r="A1356" s="7"/>
      <c r="G1356" s="41"/>
      <c r="H1356" s="7"/>
    </row>
    <row r="1357" spans="1:8" x14ac:dyDescent="0.25">
      <c r="A1357" s="7"/>
      <c r="G1357" s="41"/>
      <c r="H1357" s="7"/>
    </row>
    <row r="1358" spans="1:8" x14ac:dyDescent="0.25">
      <c r="A1358" s="7"/>
      <c r="G1358" s="41"/>
      <c r="H1358" s="7"/>
    </row>
    <row r="1359" spans="1:8" x14ac:dyDescent="0.25">
      <c r="A1359" s="7"/>
      <c r="G1359" s="41"/>
      <c r="H1359" s="7"/>
    </row>
    <row r="1360" spans="1:8" x14ac:dyDescent="0.25">
      <c r="A1360" s="7"/>
      <c r="G1360" s="41"/>
      <c r="H1360" s="7"/>
    </row>
    <row r="1361" spans="1:8" x14ac:dyDescent="0.25">
      <c r="A1361" s="7"/>
      <c r="G1361" s="41"/>
      <c r="H1361" s="7"/>
    </row>
    <row r="1362" spans="1:8" x14ac:dyDescent="0.25">
      <c r="A1362" s="7"/>
      <c r="G1362" s="41"/>
      <c r="H1362" s="7"/>
    </row>
    <row r="1363" spans="1:8" x14ac:dyDescent="0.25">
      <c r="A1363" s="7"/>
      <c r="G1363" s="41"/>
      <c r="H1363" s="7"/>
    </row>
    <row r="1364" spans="1:8" x14ac:dyDescent="0.25">
      <c r="A1364" s="7"/>
      <c r="G1364" s="41"/>
      <c r="H1364" s="7"/>
    </row>
    <row r="1365" spans="1:8" x14ac:dyDescent="0.25">
      <c r="A1365" s="7"/>
      <c r="G1365" s="41"/>
      <c r="H1365" s="7"/>
    </row>
    <row r="1366" spans="1:8" x14ac:dyDescent="0.25">
      <c r="A1366" s="7"/>
      <c r="G1366" s="41"/>
      <c r="H1366" s="7"/>
    </row>
    <row r="1367" spans="1:8" x14ac:dyDescent="0.25">
      <c r="A1367" s="7"/>
      <c r="G1367" s="41"/>
      <c r="H1367" s="7"/>
    </row>
    <row r="1368" spans="1:8" x14ac:dyDescent="0.25">
      <c r="A1368" s="7"/>
      <c r="G1368" s="41"/>
      <c r="H1368" s="7"/>
    </row>
    <row r="1369" spans="1:8" x14ac:dyDescent="0.25">
      <c r="A1369" s="7"/>
      <c r="G1369" s="41"/>
      <c r="H1369" s="7"/>
    </row>
    <row r="1370" spans="1:8" x14ac:dyDescent="0.25">
      <c r="A1370" s="7"/>
      <c r="G1370" s="41"/>
      <c r="H1370" s="7"/>
    </row>
    <row r="1371" spans="1:8" x14ac:dyDescent="0.25">
      <c r="A1371" s="7"/>
      <c r="G1371" s="41"/>
      <c r="H1371" s="7"/>
    </row>
    <row r="1372" spans="1:8" x14ac:dyDescent="0.25">
      <c r="A1372" s="7"/>
      <c r="G1372" s="41"/>
      <c r="H1372" s="7"/>
    </row>
    <row r="1373" spans="1:8" x14ac:dyDescent="0.25">
      <c r="A1373" s="7"/>
      <c r="G1373" s="41"/>
      <c r="H1373" s="7"/>
    </row>
    <row r="1374" spans="1:8" x14ac:dyDescent="0.25">
      <c r="A1374" s="7"/>
      <c r="G1374" s="41"/>
      <c r="H1374" s="7"/>
    </row>
    <row r="1375" spans="1:8" x14ac:dyDescent="0.25">
      <c r="A1375" s="7"/>
      <c r="G1375" s="41"/>
      <c r="H1375" s="7"/>
    </row>
    <row r="1376" spans="1:8" x14ac:dyDescent="0.25">
      <c r="A1376" s="7"/>
      <c r="G1376" s="41"/>
      <c r="H1376" s="7"/>
    </row>
    <row r="1377" spans="1:8" x14ac:dyDescent="0.25">
      <c r="A1377" s="7"/>
      <c r="G1377" s="41"/>
      <c r="H1377" s="7"/>
    </row>
    <row r="1378" spans="1:8" x14ac:dyDescent="0.25">
      <c r="A1378" s="7"/>
      <c r="G1378" s="41"/>
      <c r="H1378" s="7"/>
    </row>
    <row r="1379" spans="1:8" x14ac:dyDescent="0.25">
      <c r="A1379" s="7"/>
      <c r="G1379" s="41"/>
      <c r="H1379" s="7"/>
    </row>
    <row r="1380" spans="1:8" x14ac:dyDescent="0.25">
      <c r="A1380" s="7"/>
      <c r="G1380" s="41"/>
      <c r="H1380" s="7"/>
    </row>
    <row r="1381" spans="1:8" x14ac:dyDescent="0.25">
      <c r="A1381" s="7"/>
      <c r="G1381" s="41"/>
      <c r="H1381" s="7"/>
    </row>
    <row r="1382" spans="1:8" x14ac:dyDescent="0.25">
      <c r="A1382" s="7"/>
      <c r="G1382" s="41"/>
      <c r="H1382" s="7"/>
    </row>
    <row r="1383" spans="1:8" x14ac:dyDescent="0.25">
      <c r="A1383" s="7"/>
      <c r="G1383" s="41"/>
      <c r="H1383" s="7"/>
    </row>
    <row r="1384" spans="1:8" x14ac:dyDescent="0.25">
      <c r="A1384" s="7"/>
      <c r="G1384" s="41"/>
      <c r="H1384" s="7"/>
    </row>
    <row r="1385" spans="1:8" x14ac:dyDescent="0.25">
      <c r="A1385" s="7"/>
      <c r="G1385" s="41"/>
      <c r="H1385" s="7"/>
    </row>
    <row r="1386" spans="1:8" x14ac:dyDescent="0.25">
      <c r="A1386" s="7"/>
      <c r="G1386" s="41"/>
      <c r="H1386" s="7"/>
    </row>
    <row r="1387" spans="1:8" x14ac:dyDescent="0.25">
      <c r="A1387" s="7"/>
      <c r="G1387" s="41"/>
      <c r="H1387" s="7"/>
    </row>
    <row r="1388" spans="1:8" x14ac:dyDescent="0.25">
      <c r="A1388" s="7"/>
      <c r="G1388" s="41"/>
      <c r="H1388" s="7"/>
    </row>
    <row r="1389" spans="1:8" x14ac:dyDescent="0.25">
      <c r="A1389" s="7"/>
      <c r="G1389" s="41"/>
      <c r="H1389" s="7"/>
    </row>
    <row r="1390" spans="1:8" x14ac:dyDescent="0.25">
      <c r="A1390" s="7"/>
      <c r="G1390" s="41"/>
      <c r="H1390" s="7"/>
    </row>
    <row r="1391" spans="1:8" x14ac:dyDescent="0.25">
      <c r="A1391" s="7"/>
      <c r="G1391" s="41"/>
      <c r="H1391" s="7"/>
    </row>
    <row r="1392" spans="1:8" x14ac:dyDescent="0.25">
      <c r="A1392" s="7"/>
      <c r="G1392" s="41"/>
      <c r="H1392" s="7"/>
    </row>
    <row r="1393" spans="1:8" x14ac:dyDescent="0.25">
      <c r="A1393" s="7"/>
      <c r="G1393" s="41"/>
      <c r="H1393" s="7"/>
    </row>
    <row r="1394" spans="1:8" x14ac:dyDescent="0.25">
      <c r="A1394" s="7"/>
      <c r="G1394" s="41"/>
      <c r="H1394" s="7"/>
    </row>
    <row r="1395" spans="1:8" x14ac:dyDescent="0.25">
      <c r="A1395" s="7"/>
      <c r="G1395" s="41"/>
      <c r="H1395" s="7"/>
    </row>
    <row r="1396" spans="1:8" x14ac:dyDescent="0.25">
      <c r="A1396" s="7"/>
      <c r="G1396" s="41"/>
      <c r="H1396" s="7"/>
    </row>
    <row r="1397" spans="1:8" x14ac:dyDescent="0.25">
      <c r="A1397" s="7"/>
      <c r="G1397" s="41"/>
      <c r="H1397" s="7"/>
    </row>
    <row r="1398" spans="1:8" x14ac:dyDescent="0.25">
      <c r="A1398" s="7"/>
      <c r="G1398" s="41"/>
      <c r="H1398" s="7"/>
    </row>
    <row r="1399" spans="1:8" x14ac:dyDescent="0.25">
      <c r="A1399" s="7"/>
      <c r="G1399" s="41"/>
      <c r="H1399" s="7"/>
    </row>
    <row r="1400" spans="1:8" x14ac:dyDescent="0.25">
      <c r="A1400" s="7"/>
      <c r="G1400" s="41"/>
      <c r="H1400" s="7"/>
    </row>
    <row r="1401" spans="1:8" x14ac:dyDescent="0.25">
      <c r="A1401" s="7"/>
      <c r="G1401" s="41"/>
      <c r="H1401" s="7"/>
    </row>
    <row r="1402" spans="1:8" x14ac:dyDescent="0.25">
      <c r="A1402" s="7"/>
      <c r="G1402" s="41"/>
      <c r="H1402" s="7"/>
    </row>
    <row r="1403" spans="1:8" x14ac:dyDescent="0.25">
      <c r="A1403" s="7"/>
      <c r="G1403" s="41"/>
      <c r="H1403" s="7"/>
    </row>
    <row r="1404" spans="1:8" x14ac:dyDescent="0.25">
      <c r="A1404" s="7"/>
      <c r="G1404" s="41"/>
      <c r="H1404" s="7"/>
    </row>
    <row r="1405" spans="1:8" x14ac:dyDescent="0.25">
      <c r="A1405" s="7"/>
      <c r="G1405" s="41"/>
      <c r="H1405" s="7"/>
    </row>
    <row r="1406" spans="1:8" x14ac:dyDescent="0.25">
      <c r="A1406" s="7"/>
      <c r="G1406" s="41"/>
      <c r="H1406" s="7"/>
    </row>
    <row r="1407" spans="1:8" x14ac:dyDescent="0.25">
      <c r="A1407" s="7"/>
      <c r="G1407" s="41"/>
      <c r="H1407" s="7"/>
    </row>
    <row r="1408" spans="1:8" x14ac:dyDescent="0.25">
      <c r="A1408" s="7"/>
      <c r="G1408" s="41"/>
      <c r="H1408" s="7"/>
    </row>
    <row r="1409" spans="1:8" x14ac:dyDescent="0.25">
      <c r="A1409" s="7"/>
      <c r="G1409" s="41"/>
      <c r="H1409" s="7"/>
    </row>
    <row r="1410" spans="1:8" x14ac:dyDescent="0.25">
      <c r="A1410" s="7"/>
      <c r="G1410" s="41"/>
      <c r="H1410" s="7"/>
    </row>
    <row r="1411" spans="1:8" x14ac:dyDescent="0.25">
      <c r="A1411" s="7"/>
      <c r="G1411" s="41"/>
      <c r="H1411" s="7"/>
    </row>
    <row r="1412" spans="1:8" x14ac:dyDescent="0.25">
      <c r="A1412" s="7"/>
      <c r="G1412" s="41"/>
      <c r="H1412" s="7"/>
    </row>
    <row r="1413" spans="1:8" x14ac:dyDescent="0.25">
      <c r="A1413" s="7"/>
      <c r="G1413" s="41"/>
      <c r="H1413" s="7"/>
    </row>
    <row r="1414" spans="1:8" x14ac:dyDescent="0.25">
      <c r="A1414" s="7"/>
      <c r="G1414" s="41"/>
      <c r="H1414" s="7"/>
    </row>
    <row r="1415" spans="1:8" x14ac:dyDescent="0.25">
      <c r="A1415" s="7"/>
      <c r="G1415" s="41"/>
      <c r="H1415" s="7"/>
    </row>
    <row r="1416" spans="1:8" x14ac:dyDescent="0.25">
      <c r="A1416" s="7"/>
      <c r="G1416" s="41"/>
      <c r="H1416" s="7"/>
    </row>
    <row r="1417" spans="1:8" x14ac:dyDescent="0.25">
      <c r="A1417" s="7"/>
      <c r="G1417" s="41"/>
      <c r="H1417" s="7"/>
    </row>
    <row r="1418" spans="1:8" x14ac:dyDescent="0.25">
      <c r="A1418" s="7"/>
      <c r="G1418" s="41"/>
      <c r="H1418" s="7"/>
    </row>
    <row r="1419" spans="1:8" x14ac:dyDescent="0.25">
      <c r="A1419" s="7"/>
      <c r="G1419" s="41"/>
      <c r="H1419" s="7"/>
    </row>
    <row r="1420" spans="1:8" x14ac:dyDescent="0.25">
      <c r="A1420" s="7"/>
      <c r="G1420" s="41"/>
      <c r="H1420" s="7"/>
    </row>
    <row r="1421" spans="1:8" x14ac:dyDescent="0.25">
      <c r="A1421" s="7"/>
      <c r="G1421" s="41"/>
      <c r="H1421" s="7"/>
    </row>
    <row r="1422" spans="1:8" x14ac:dyDescent="0.25">
      <c r="A1422" s="7"/>
      <c r="G1422" s="41"/>
      <c r="H1422" s="7"/>
    </row>
    <row r="1423" spans="1:8" x14ac:dyDescent="0.25">
      <c r="A1423" s="7"/>
      <c r="G1423" s="41"/>
      <c r="H1423" s="7"/>
    </row>
    <row r="1424" spans="1:8" x14ac:dyDescent="0.25">
      <c r="A1424" s="7"/>
      <c r="G1424" s="41"/>
      <c r="H1424" s="7"/>
    </row>
    <row r="1425" spans="1:8" x14ac:dyDescent="0.25">
      <c r="A1425" s="7"/>
      <c r="G1425" s="41"/>
      <c r="H1425" s="7"/>
    </row>
    <row r="1426" spans="1:8" x14ac:dyDescent="0.25">
      <c r="A1426" s="7"/>
      <c r="G1426" s="41"/>
      <c r="H1426" s="7"/>
    </row>
    <row r="1427" spans="1:8" x14ac:dyDescent="0.25">
      <c r="A1427" s="7"/>
      <c r="G1427" s="41"/>
      <c r="H1427" s="7"/>
    </row>
    <row r="1428" spans="1:8" x14ac:dyDescent="0.25">
      <c r="A1428" s="7"/>
      <c r="G1428" s="41"/>
      <c r="H1428" s="7"/>
    </row>
    <row r="1429" spans="1:8" x14ac:dyDescent="0.25">
      <c r="A1429" s="7"/>
      <c r="G1429" s="41"/>
      <c r="H1429" s="7"/>
    </row>
    <row r="1430" spans="1:8" x14ac:dyDescent="0.25">
      <c r="A1430" s="7"/>
      <c r="G1430" s="41"/>
      <c r="H1430" s="7"/>
    </row>
    <row r="1431" spans="1:8" x14ac:dyDescent="0.25">
      <c r="A1431" s="7"/>
      <c r="G1431" s="41"/>
      <c r="H1431" s="7"/>
    </row>
    <row r="1432" spans="1:8" x14ac:dyDescent="0.25">
      <c r="A1432" s="7"/>
      <c r="G1432" s="41"/>
      <c r="H1432" s="7"/>
    </row>
    <row r="1433" spans="1:8" x14ac:dyDescent="0.25">
      <c r="A1433" s="7"/>
      <c r="G1433" s="41"/>
      <c r="H1433" s="7"/>
    </row>
    <row r="1434" spans="1:8" x14ac:dyDescent="0.25">
      <c r="A1434" s="7"/>
      <c r="G1434" s="41"/>
      <c r="H1434" s="7"/>
    </row>
    <row r="1435" spans="1:8" x14ac:dyDescent="0.25">
      <c r="A1435" s="7"/>
      <c r="G1435" s="41"/>
      <c r="H1435" s="7"/>
    </row>
    <row r="1436" spans="1:8" x14ac:dyDescent="0.25">
      <c r="A1436" s="7"/>
      <c r="G1436" s="41"/>
      <c r="H1436" s="7"/>
    </row>
    <row r="1437" spans="1:8" x14ac:dyDescent="0.25">
      <c r="A1437" s="7"/>
      <c r="G1437" s="41"/>
      <c r="H1437" s="7"/>
    </row>
    <row r="1438" spans="1:8" x14ac:dyDescent="0.25">
      <c r="A1438" s="7"/>
      <c r="G1438" s="41"/>
      <c r="H1438" s="7"/>
    </row>
    <row r="1439" spans="1:8" x14ac:dyDescent="0.25">
      <c r="A1439" s="7"/>
      <c r="G1439" s="41"/>
      <c r="H1439" s="7"/>
    </row>
    <row r="1440" spans="1:8" x14ac:dyDescent="0.25">
      <c r="A1440" s="7"/>
      <c r="G1440" s="41"/>
      <c r="H1440" s="7"/>
    </row>
    <row r="1441" spans="1:8" x14ac:dyDescent="0.25">
      <c r="A1441" s="7"/>
      <c r="G1441" s="41"/>
      <c r="H1441" s="7"/>
    </row>
    <row r="1442" spans="1:8" x14ac:dyDescent="0.25">
      <c r="A1442" s="7"/>
      <c r="G1442" s="41"/>
      <c r="H1442" s="7"/>
    </row>
    <row r="1443" spans="1:8" x14ac:dyDescent="0.25">
      <c r="A1443" s="7"/>
      <c r="G1443" s="41"/>
      <c r="H1443" s="7"/>
    </row>
    <row r="1444" spans="1:8" x14ac:dyDescent="0.25">
      <c r="A1444" s="7"/>
      <c r="G1444" s="41"/>
      <c r="H1444" s="7"/>
    </row>
    <row r="1445" spans="1:8" x14ac:dyDescent="0.25">
      <c r="A1445" s="7"/>
      <c r="G1445" s="41"/>
      <c r="H1445" s="7"/>
    </row>
    <row r="1446" spans="1:8" x14ac:dyDescent="0.25">
      <c r="A1446" s="7"/>
      <c r="G1446" s="41"/>
      <c r="H1446" s="7"/>
    </row>
    <row r="1447" spans="1:8" x14ac:dyDescent="0.25">
      <c r="A1447" s="7"/>
      <c r="G1447" s="41"/>
      <c r="H1447" s="7"/>
    </row>
    <row r="1448" spans="1:8" x14ac:dyDescent="0.25">
      <c r="A1448" s="7"/>
      <c r="G1448" s="41"/>
      <c r="H1448" s="7"/>
    </row>
    <row r="1449" spans="1:8" x14ac:dyDescent="0.25">
      <c r="A1449" s="7"/>
      <c r="G1449" s="41"/>
      <c r="H1449" s="7"/>
    </row>
    <row r="1450" spans="1:8" x14ac:dyDescent="0.25">
      <c r="A1450" s="7"/>
      <c r="G1450" s="41"/>
      <c r="H1450" s="7"/>
    </row>
    <row r="1451" spans="1:8" x14ac:dyDescent="0.25">
      <c r="A1451" s="7"/>
      <c r="G1451" s="41"/>
      <c r="H1451" s="7"/>
    </row>
    <row r="1452" spans="1:8" x14ac:dyDescent="0.25">
      <c r="A1452" s="7"/>
      <c r="G1452" s="41"/>
      <c r="H1452" s="7"/>
    </row>
    <row r="1453" spans="1:8" x14ac:dyDescent="0.25">
      <c r="A1453" s="7"/>
      <c r="G1453" s="41"/>
      <c r="H1453" s="7"/>
    </row>
    <row r="1454" spans="1:8" x14ac:dyDescent="0.25">
      <c r="A1454" s="7"/>
      <c r="G1454" s="41"/>
      <c r="H1454" s="7"/>
    </row>
    <row r="1455" spans="1:8" x14ac:dyDescent="0.25">
      <c r="A1455" s="7"/>
      <c r="G1455" s="41"/>
      <c r="H1455" s="7"/>
    </row>
    <row r="1456" spans="1:8" x14ac:dyDescent="0.25">
      <c r="A1456" s="7"/>
      <c r="G1456" s="41"/>
      <c r="H1456" s="7"/>
    </row>
    <row r="1457" spans="1:8" x14ac:dyDescent="0.25">
      <c r="A1457" s="7"/>
      <c r="G1457" s="41"/>
      <c r="H1457" s="7"/>
    </row>
    <row r="1458" spans="1:8" x14ac:dyDescent="0.25">
      <c r="A1458" s="7"/>
      <c r="G1458" s="41"/>
      <c r="H1458" s="7"/>
    </row>
    <row r="1459" spans="1:8" x14ac:dyDescent="0.25">
      <c r="A1459" s="7"/>
      <c r="G1459" s="41"/>
      <c r="H1459" s="7"/>
    </row>
    <row r="1460" spans="1:8" x14ac:dyDescent="0.25">
      <c r="A1460" s="7"/>
      <c r="G1460" s="41"/>
      <c r="H1460" s="7"/>
    </row>
    <row r="1461" spans="1:8" x14ac:dyDescent="0.25">
      <c r="A1461" s="7"/>
      <c r="G1461" s="41"/>
      <c r="H1461" s="7"/>
    </row>
    <row r="1462" spans="1:8" x14ac:dyDescent="0.25">
      <c r="A1462" s="7"/>
      <c r="G1462" s="41"/>
      <c r="H1462" s="7"/>
    </row>
    <row r="1463" spans="1:8" x14ac:dyDescent="0.25">
      <c r="A1463" s="7"/>
      <c r="G1463" s="41"/>
      <c r="H1463" s="7"/>
    </row>
    <row r="1464" spans="1:8" x14ac:dyDescent="0.25">
      <c r="A1464" s="7"/>
      <c r="G1464" s="41"/>
      <c r="H1464" s="7"/>
    </row>
    <row r="1465" spans="1:8" x14ac:dyDescent="0.25">
      <c r="A1465" s="7"/>
      <c r="G1465" s="41"/>
      <c r="H1465" s="7"/>
    </row>
    <row r="1466" spans="1:8" x14ac:dyDescent="0.25">
      <c r="A1466" s="7"/>
      <c r="G1466" s="41"/>
      <c r="H1466" s="7"/>
    </row>
    <row r="1467" spans="1:8" x14ac:dyDescent="0.25">
      <c r="A1467" s="7"/>
      <c r="G1467" s="41"/>
      <c r="H1467" s="7"/>
    </row>
    <row r="1468" spans="1:8" x14ac:dyDescent="0.25">
      <c r="A1468" s="7"/>
      <c r="G1468" s="41"/>
      <c r="H1468" s="7"/>
    </row>
    <row r="1469" spans="1:8" x14ac:dyDescent="0.25">
      <c r="A1469" s="7"/>
      <c r="G1469" s="41"/>
      <c r="H1469" s="7"/>
    </row>
    <row r="1470" spans="1:8" x14ac:dyDescent="0.25">
      <c r="A1470" s="7"/>
      <c r="G1470" s="41"/>
      <c r="H1470" s="7"/>
    </row>
    <row r="1471" spans="1:8" x14ac:dyDescent="0.25">
      <c r="A1471" s="7"/>
      <c r="G1471" s="41"/>
      <c r="H1471" s="7"/>
    </row>
    <row r="1472" spans="1:8" x14ac:dyDescent="0.25">
      <c r="A1472" s="7"/>
      <c r="G1472" s="41"/>
      <c r="H1472" s="7"/>
    </row>
    <row r="1473" spans="1:8" x14ac:dyDescent="0.25">
      <c r="A1473" s="7"/>
      <c r="G1473" s="41"/>
      <c r="H1473" s="7"/>
    </row>
    <row r="1474" spans="1:8" x14ac:dyDescent="0.25">
      <c r="A1474" s="7"/>
      <c r="G1474" s="41"/>
      <c r="H1474" s="7"/>
    </row>
    <row r="1475" spans="1:8" x14ac:dyDescent="0.25">
      <c r="A1475" s="7"/>
      <c r="G1475" s="41"/>
      <c r="H1475" s="7"/>
    </row>
    <row r="1476" spans="1:8" x14ac:dyDescent="0.25">
      <c r="A1476" s="7"/>
      <c r="G1476" s="41"/>
      <c r="H1476" s="7"/>
    </row>
    <row r="1477" spans="1:8" x14ac:dyDescent="0.25">
      <c r="A1477" s="7"/>
      <c r="G1477" s="41"/>
      <c r="H1477" s="7"/>
    </row>
    <row r="1478" spans="1:8" x14ac:dyDescent="0.25">
      <c r="A1478" s="7"/>
      <c r="G1478" s="41"/>
      <c r="H1478" s="7"/>
    </row>
    <row r="1479" spans="1:8" x14ac:dyDescent="0.25">
      <c r="A1479" s="7"/>
      <c r="G1479" s="41"/>
      <c r="H1479" s="7"/>
    </row>
    <row r="1480" spans="1:8" x14ac:dyDescent="0.25">
      <c r="A1480" s="7"/>
      <c r="G1480" s="41"/>
      <c r="H1480" s="7"/>
    </row>
    <row r="1481" spans="1:8" x14ac:dyDescent="0.25">
      <c r="A1481" s="7"/>
      <c r="G1481" s="41"/>
      <c r="H1481" s="7"/>
    </row>
    <row r="1482" spans="1:8" x14ac:dyDescent="0.25">
      <c r="A1482" s="7"/>
      <c r="G1482" s="41"/>
      <c r="H1482" s="7"/>
    </row>
    <row r="1483" spans="1:8" x14ac:dyDescent="0.25">
      <c r="A1483" s="7"/>
      <c r="G1483" s="41"/>
      <c r="H1483" s="7"/>
    </row>
    <row r="1484" spans="1:8" x14ac:dyDescent="0.25">
      <c r="A1484" s="7"/>
      <c r="G1484" s="41"/>
      <c r="H1484" s="7"/>
    </row>
    <row r="1485" spans="1:8" x14ac:dyDescent="0.25">
      <c r="A1485" s="7"/>
      <c r="G1485" s="41"/>
      <c r="H1485" s="7"/>
    </row>
    <row r="1486" spans="1:8" x14ac:dyDescent="0.25">
      <c r="A1486" s="7"/>
      <c r="G1486" s="41"/>
      <c r="H1486" s="7"/>
    </row>
    <row r="1487" spans="1:8" x14ac:dyDescent="0.25">
      <c r="A1487" s="7"/>
      <c r="G1487" s="41"/>
      <c r="H1487" s="7"/>
    </row>
    <row r="1488" spans="1:8" x14ac:dyDescent="0.25">
      <c r="A1488" s="7"/>
      <c r="G1488" s="41"/>
      <c r="H1488" s="7"/>
    </row>
    <row r="1489" spans="1:8" x14ac:dyDescent="0.25">
      <c r="A1489" s="7"/>
      <c r="G1489" s="41"/>
      <c r="H1489" s="7"/>
    </row>
    <row r="1490" spans="1:8" x14ac:dyDescent="0.25">
      <c r="A1490" s="7"/>
      <c r="G1490" s="41"/>
      <c r="H1490" s="7"/>
    </row>
    <row r="1491" spans="1:8" x14ac:dyDescent="0.25">
      <c r="A1491" s="7"/>
      <c r="G1491" s="41"/>
      <c r="H1491" s="7"/>
    </row>
    <row r="1492" spans="1:8" x14ac:dyDescent="0.25">
      <c r="A1492" s="7"/>
      <c r="G1492" s="41"/>
      <c r="H1492" s="7"/>
    </row>
    <row r="1493" spans="1:8" x14ac:dyDescent="0.25">
      <c r="A1493" s="7"/>
      <c r="G1493" s="41"/>
      <c r="H1493" s="7"/>
    </row>
    <row r="1494" spans="1:8" x14ac:dyDescent="0.25">
      <c r="A1494" s="7"/>
      <c r="G1494" s="41"/>
      <c r="H1494" s="7"/>
    </row>
    <row r="1495" spans="1:8" x14ac:dyDescent="0.25">
      <c r="A1495" s="7"/>
      <c r="G1495" s="41"/>
      <c r="H1495" s="7"/>
    </row>
    <row r="1496" spans="1:8" x14ac:dyDescent="0.25">
      <c r="A1496" s="7"/>
      <c r="G1496" s="41"/>
      <c r="H1496" s="7"/>
    </row>
    <row r="1497" spans="1:8" x14ac:dyDescent="0.25">
      <c r="A1497" s="7"/>
      <c r="G1497" s="41"/>
      <c r="H1497" s="7"/>
    </row>
    <row r="1498" spans="1:8" x14ac:dyDescent="0.25">
      <c r="A1498" s="7"/>
      <c r="G1498" s="41"/>
      <c r="H1498" s="7"/>
    </row>
    <row r="1499" spans="1:8" x14ac:dyDescent="0.25">
      <c r="A1499" s="7"/>
      <c r="G1499" s="41"/>
      <c r="H1499" s="7"/>
    </row>
    <row r="1500" spans="1:8" x14ac:dyDescent="0.25">
      <c r="A1500" s="7"/>
      <c r="G1500" s="41"/>
      <c r="H1500" s="7"/>
    </row>
    <row r="1501" spans="1:8" x14ac:dyDescent="0.25">
      <c r="A1501" s="7"/>
      <c r="G1501" s="41"/>
      <c r="H1501" s="7"/>
    </row>
    <row r="1502" spans="1:8" x14ac:dyDescent="0.25">
      <c r="A1502" s="7"/>
      <c r="G1502" s="41"/>
      <c r="H1502" s="7"/>
    </row>
    <row r="1503" spans="1:8" x14ac:dyDescent="0.25">
      <c r="A1503" s="7"/>
      <c r="G1503" s="41"/>
      <c r="H1503" s="7"/>
    </row>
    <row r="1504" spans="1:8" x14ac:dyDescent="0.25">
      <c r="A1504" s="7"/>
      <c r="G1504" s="41"/>
      <c r="H1504" s="7"/>
    </row>
    <row r="1505" spans="1:8" x14ac:dyDescent="0.25">
      <c r="A1505" s="7"/>
      <c r="G1505" s="41"/>
      <c r="H1505" s="7"/>
    </row>
    <row r="1506" spans="1:8" x14ac:dyDescent="0.25">
      <c r="A1506" s="7"/>
      <c r="G1506" s="41"/>
      <c r="H1506" s="7"/>
    </row>
    <row r="1507" spans="1:8" x14ac:dyDescent="0.25">
      <c r="A1507" s="7"/>
      <c r="G1507" s="41"/>
      <c r="H1507" s="7"/>
    </row>
    <row r="1508" spans="1:8" x14ac:dyDescent="0.25">
      <c r="A1508" s="7"/>
      <c r="G1508" s="41"/>
      <c r="H1508" s="7"/>
    </row>
    <row r="1509" spans="1:8" x14ac:dyDescent="0.25">
      <c r="A1509" s="7"/>
      <c r="G1509" s="41"/>
      <c r="H1509" s="7"/>
    </row>
    <row r="1510" spans="1:8" x14ac:dyDescent="0.25">
      <c r="A1510" s="7"/>
      <c r="G1510" s="41"/>
      <c r="H1510" s="7"/>
    </row>
    <row r="1511" spans="1:8" x14ac:dyDescent="0.25">
      <c r="A1511" s="7"/>
      <c r="G1511" s="41"/>
      <c r="H1511" s="7"/>
    </row>
    <row r="1512" spans="1:8" x14ac:dyDescent="0.25">
      <c r="A1512" s="7"/>
      <c r="G1512" s="41"/>
      <c r="H1512" s="7"/>
    </row>
    <row r="1513" spans="1:8" x14ac:dyDescent="0.25">
      <c r="A1513" s="7"/>
      <c r="G1513" s="41"/>
      <c r="H1513" s="7"/>
    </row>
    <row r="1514" spans="1:8" x14ac:dyDescent="0.25">
      <c r="A1514" s="7"/>
      <c r="G1514" s="41"/>
      <c r="H1514" s="7"/>
    </row>
    <row r="1515" spans="1:8" x14ac:dyDescent="0.25">
      <c r="A1515" s="7"/>
      <c r="G1515" s="41"/>
      <c r="H1515" s="7"/>
    </row>
    <row r="1516" spans="1:8" x14ac:dyDescent="0.25">
      <c r="A1516" s="7"/>
      <c r="G1516" s="41"/>
      <c r="H1516" s="7"/>
    </row>
    <row r="1517" spans="1:8" x14ac:dyDescent="0.25">
      <c r="A1517" s="7"/>
      <c r="G1517" s="41"/>
      <c r="H1517" s="7"/>
    </row>
    <row r="1518" spans="1:8" x14ac:dyDescent="0.25">
      <c r="A1518" s="7"/>
      <c r="G1518" s="41"/>
      <c r="H1518" s="7"/>
    </row>
    <row r="1519" spans="1:8" x14ac:dyDescent="0.25">
      <c r="A1519" s="7"/>
      <c r="G1519" s="41"/>
      <c r="H1519" s="7"/>
    </row>
    <row r="1520" spans="1:8" x14ac:dyDescent="0.25">
      <c r="A1520" s="7"/>
      <c r="G1520" s="41"/>
      <c r="H1520" s="7"/>
    </row>
    <row r="1521" spans="1:8" x14ac:dyDescent="0.25">
      <c r="A1521" s="7"/>
      <c r="G1521" s="41"/>
      <c r="H1521" s="7"/>
    </row>
    <row r="1522" spans="1:8" x14ac:dyDescent="0.25">
      <c r="A1522" s="7"/>
      <c r="G1522" s="41"/>
      <c r="H1522" s="7"/>
    </row>
    <row r="1523" spans="1:8" x14ac:dyDescent="0.25">
      <c r="A1523" s="7"/>
      <c r="G1523" s="41"/>
      <c r="H1523" s="7"/>
    </row>
    <row r="1524" spans="1:8" x14ac:dyDescent="0.25">
      <c r="A1524" s="7"/>
      <c r="G1524" s="41"/>
      <c r="H1524" s="7"/>
    </row>
    <row r="1525" spans="1:8" x14ac:dyDescent="0.25">
      <c r="A1525" s="7"/>
      <c r="G1525" s="41"/>
      <c r="H1525" s="7"/>
    </row>
    <row r="1526" spans="1:8" x14ac:dyDescent="0.25">
      <c r="A1526" s="7"/>
      <c r="G1526" s="41"/>
      <c r="H1526" s="7"/>
    </row>
    <row r="1527" spans="1:8" x14ac:dyDescent="0.25">
      <c r="A1527" s="7"/>
      <c r="G1527" s="41"/>
      <c r="H1527" s="7"/>
    </row>
    <row r="1528" spans="1:8" x14ac:dyDescent="0.25">
      <c r="A1528" s="7"/>
      <c r="G1528" s="41"/>
      <c r="H1528" s="7"/>
    </row>
    <row r="1529" spans="1:8" x14ac:dyDescent="0.25">
      <c r="A1529" s="7"/>
      <c r="G1529" s="41"/>
      <c r="H1529" s="7"/>
    </row>
    <row r="1530" spans="1:8" x14ac:dyDescent="0.25">
      <c r="A1530" s="7"/>
      <c r="G1530" s="41"/>
      <c r="H1530" s="7"/>
    </row>
    <row r="1531" spans="1:8" x14ac:dyDescent="0.25">
      <c r="A1531" s="7"/>
      <c r="G1531" s="41"/>
      <c r="H1531" s="7"/>
    </row>
    <row r="1532" spans="1:8" x14ac:dyDescent="0.25">
      <c r="A1532" s="7"/>
      <c r="G1532" s="41"/>
      <c r="H1532" s="7"/>
    </row>
    <row r="1533" spans="1:8" x14ac:dyDescent="0.25">
      <c r="A1533" s="7"/>
      <c r="G1533" s="41"/>
      <c r="H1533" s="7"/>
    </row>
    <row r="1534" spans="1:8" x14ac:dyDescent="0.25">
      <c r="A1534" s="7"/>
      <c r="G1534" s="41"/>
      <c r="H1534" s="7"/>
    </row>
    <row r="1535" spans="1:8" x14ac:dyDescent="0.25">
      <c r="A1535" s="7"/>
      <c r="G1535" s="41"/>
      <c r="H1535" s="7"/>
    </row>
    <row r="1536" spans="1:8" x14ac:dyDescent="0.25">
      <c r="A1536" s="7"/>
      <c r="G1536" s="41"/>
      <c r="H1536" s="7"/>
    </row>
    <row r="1537" spans="1:8" x14ac:dyDescent="0.25">
      <c r="A1537" s="7"/>
      <c r="G1537" s="41"/>
      <c r="H1537" s="7"/>
    </row>
    <row r="1538" spans="1:8" x14ac:dyDescent="0.25">
      <c r="A1538" s="7"/>
      <c r="G1538" s="41"/>
      <c r="H1538" s="7"/>
    </row>
    <row r="1539" spans="1:8" x14ac:dyDescent="0.25">
      <c r="A1539" s="7"/>
      <c r="G1539" s="41"/>
      <c r="H1539" s="7"/>
    </row>
    <row r="1540" spans="1:8" x14ac:dyDescent="0.25">
      <c r="A1540" s="7"/>
      <c r="G1540" s="41"/>
      <c r="H1540" s="7"/>
    </row>
    <row r="1541" spans="1:8" x14ac:dyDescent="0.25">
      <c r="A1541" s="7"/>
      <c r="G1541" s="41"/>
      <c r="H1541" s="7"/>
    </row>
    <row r="1542" spans="1:8" x14ac:dyDescent="0.25">
      <c r="A1542" s="7"/>
      <c r="G1542" s="41"/>
      <c r="H1542" s="7"/>
    </row>
    <row r="1543" spans="1:8" x14ac:dyDescent="0.25">
      <c r="A1543" s="7"/>
      <c r="G1543" s="41"/>
      <c r="H1543" s="7"/>
    </row>
    <row r="1544" spans="1:8" x14ac:dyDescent="0.25">
      <c r="A1544" s="7"/>
      <c r="G1544" s="41"/>
      <c r="H1544" s="7"/>
    </row>
    <row r="1545" spans="1:8" x14ac:dyDescent="0.25">
      <c r="A1545" s="7"/>
      <c r="G1545" s="41"/>
      <c r="H1545" s="7"/>
    </row>
    <row r="1546" spans="1:8" x14ac:dyDescent="0.25">
      <c r="A1546" s="7"/>
      <c r="G1546" s="41"/>
      <c r="H1546" s="7"/>
    </row>
    <row r="1547" spans="1:8" x14ac:dyDescent="0.25">
      <c r="A1547" s="7"/>
      <c r="G1547" s="41"/>
      <c r="H1547" s="7"/>
    </row>
    <row r="1548" spans="1:8" x14ac:dyDescent="0.25">
      <c r="A1548" s="7"/>
      <c r="G1548" s="41"/>
      <c r="H1548" s="7"/>
    </row>
    <row r="1549" spans="1:8" x14ac:dyDescent="0.25">
      <c r="A1549" s="7"/>
      <c r="G1549" s="41"/>
      <c r="H1549" s="7"/>
    </row>
    <row r="1550" spans="1:8" x14ac:dyDescent="0.25">
      <c r="A1550" s="7"/>
      <c r="G1550" s="41"/>
      <c r="H1550" s="7"/>
    </row>
    <row r="1551" spans="1:8" x14ac:dyDescent="0.25">
      <c r="A1551" s="7"/>
      <c r="G1551" s="41"/>
      <c r="H1551" s="7"/>
    </row>
    <row r="1552" spans="1:8" x14ac:dyDescent="0.25">
      <c r="A1552" s="7"/>
      <c r="G1552" s="41"/>
      <c r="H1552" s="7"/>
    </row>
    <row r="1553" spans="1:8" x14ac:dyDescent="0.25">
      <c r="A1553" s="7"/>
      <c r="G1553" s="41"/>
      <c r="H1553" s="7"/>
    </row>
    <row r="1554" spans="1:8" x14ac:dyDescent="0.25">
      <c r="A1554" s="7"/>
      <c r="G1554" s="41"/>
      <c r="H1554" s="7"/>
    </row>
    <row r="1555" spans="1:8" x14ac:dyDescent="0.25">
      <c r="A1555" s="7"/>
      <c r="G1555" s="41"/>
      <c r="H1555" s="7"/>
    </row>
    <row r="1556" spans="1:8" x14ac:dyDescent="0.25">
      <c r="A1556" s="7"/>
      <c r="G1556" s="41"/>
      <c r="H1556" s="7"/>
    </row>
    <row r="1557" spans="1:8" x14ac:dyDescent="0.25">
      <c r="A1557" s="7"/>
      <c r="G1557" s="41"/>
      <c r="H1557" s="7"/>
    </row>
    <row r="1558" spans="1:8" x14ac:dyDescent="0.25">
      <c r="A1558" s="7"/>
      <c r="G1558" s="41"/>
      <c r="H1558" s="7"/>
    </row>
    <row r="1559" spans="1:8" x14ac:dyDescent="0.25">
      <c r="A1559" s="7"/>
      <c r="G1559" s="41"/>
      <c r="H1559" s="7"/>
    </row>
    <row r="1560" spans="1:8" x14ac:dyDescent="0.25">
      <c r="A1560" s="7"/>
      <c r="G1560" s="41"/>
      <c r="H1560" s="7"/>
    </row>
    <row r="1561" spans="1:8" x14ac:dyDescent="0.25">
      <c r="A1561" s="7"/>
      <c r="G1561" s="41"/>
      <c r="H1561" s="7"/>
    </row>
    <row r="1562" spans="1:8" x14ac:dyDescent="0.25">
      <c r="A1562" s="7"/>
      <c r="G1562" s="41"/>
      <c r="H1562" s="7"/>
    </row>
    <row r="1563" spans="1:8" x14ac:dyDescent="0.25">
      <c r="A1563" s="7"/>
      <c r="G1563" s="41"/>
      <c r="H1563" s="7"/>
    </row>
    <row r="1564" spans="1:8" x14ac:dyDescent="0.25">
      <c r="A1564" s="7"/>
      <c r="G1564" s="41"/>
      <c r="H1564" s="7"/>
    </row>
    <row r="1565" spans="1:8" x14ac:dyDescent="0.25">
      <c r="A1565" s="7"/>
      <c r="G1565" s="41"/>
      <c r="H1565" s="7"/>
    </row>
    <row r="1566" spans="1:8" x14ac:dyDescent="0.25">
      <c r="A1566" s="7"/>
      <c r="G1566" s="41"/>
      <c r="H1566" s="7"/>
    </row>
    <row r="1567" spans="1:8" x14ac:dyDescent="0.25">
      <c r="A1567" s="7"/>
      <c r="G1567" s="41"/>
      <c r="H1567" s="7"/>
    </row>
    <row r="1568" spans="1:8" x14ac:dyDescent="0.25">
      <c r="A1568" s="7"/>
      <c r="G1568" s="41"/>
      <c r="H1568" s="7"/>
    </row>
    <row r="1569" spans="1:8" x14ac:dyDescent="0.25">
      <c r="A1569" s="7"/>
      <c r="G1569" s="41"/>
      <c r="H1569" s="7"/>
    </row>
    <row r="1570" spans="1:8" x14ac:dyDescent="0.25">
      <c r="A1570" s="7"/>
      <c r="G1570" s="41"/>
      <c r="H1570" s="7"/>
    </row>
    <row r="1571" spans="1:8" x14ac:dyDescent="0.25">
      <c r="A1571" s="7"/>
      <c r="G1571" s="41"/>
      <c r="H1571" s="7"/>
    </row>
    <row r="1572" spans="1:8" x14ac:dyDescent="0.25">
      <c r="A1572" s="7"/>
      <c r="G1572" s="41"/>
      <c r="H1572" s="7"/>
    </row>
    <row r="1573" spans="1:8" x14ac:dyDescent="0.25">
      <c r="A1573" s="7"/>
      <c r="G1573" s="41"/>
      <c r="H1573" s="7"/>
    </row>
    <row r="1574" spans="1:8" x14ac:dyDescent="0.25">
      <c r="A1574" s="7"/>
      <c r="G1574" s="41"/>
      <c r="H1574" s="7"/>
    </row>
    <row r="1575" spans="1:8" x14ac:dyDescent="0.25">
      <c r="A1575" s="7"/>
      <c r="G1575" s="41"/>
      <c r="H1575" s="7"/>
    </row>
    <row r="1576" spans="1:8" x14ac:dyDescent="0.25">
      <c r="A1576" s="7"/>
      <c r="G1576" s="41"/>
      <c r="H1576" s="7"/>
    </row>
    <row r="1577" spans="1:8" x14ac:dyDescent="0.25">
      <c r="A1577" s="7"/>
      <c r="G1577" s="41"/>
      <c r="H1577" s="7"/>
    </row>
    <row r="1578" spans="1:8" x14ac:dyDescent="0.25">
      <c r="A1578" s="7"/>
      <c r="G1578" s="41"/>
      <c r="H1578" s="7"/>
    </row>
    <row r="1579" spans="1:8" x14ac:dyDescent="0.25">
      <c r="A1579" s="7"/>
      <c r="G1579" s="41"/>
      <c r="H1579" s="7"/>
    </row>
    <row r="1580" spans="1:8" x14ac:dyDescent="0.25">
      <c r="A1580" s="7"/>
      <c r="G1580" s="41"/>
      <c r="H1580" s="7"/>
    </row>
    <row r="1581" spans="1:8" x14ac:dyDescent="0.25">
      <c r="A1581" s="7"/>
      <c r="G1581" s="41"/>
      <c r="H1581" s="7"/>
    </row>
    <row r="1582" spans="1:8" x14ac:dyDescent="0.25">
      <c r="A1582" s="7"/>
      <c r="G1582" s="41"/>
      <c r="H1582" s="7"/>
    </row>
    <row r="1583" spans="1:8" x14ac:dyDescent="0.25">
      <c r="A1583" s="7"/>
      <c r="G1583" s="41"/>
      <c r="H1583" s="7"/>
    </row>
    <row r="1584" spans="1:8" x14ac:dyDescent="0.25">
      <c r="A1584" s="7"/>
      <c r="G1584" s="41"/>
      <c r="H1584" s="7"/>
    </row>
    <row r="1585" spans="1:8" x14ac:dyDescent="0.25">
      <c r="A1585" s="7"/>
      <c r="G1585" s="41"/>
      <c r="H1585" s="7"/>
    </row>
    <row r="1586" spans="1:8" x14ac:dyDescent="0.25">
      <c r="A1586" s="7"/>
      <c r="G1586" s="41"/>
      <c r="H1586" s="7"/>
    </row>
    <row r="1587" spans="1:8" x14ac:dyDescent="0.25">
      <c r="A1587" s="7"/>
      <c r="G1587" s="41"/>
      <c r="H1587" s="7"/>
    </row>
    <row r="1588" spans="1:8" x14ac:dyDescent="0.25">
      <c r="A1588" s="7"/>
      <c r="G1588" s="41"/>
      <c r="H1588" s="7"/>
    </row>
    <row r="1589" spans="1:8" x14ac:dyDescent="0.25">
      <c r="A1589" s="7"/>
      <c r="G1589" s="41"/>
      <c r="H1589" s="7"/>
    </row>
    <row r="1590" spans="1:8" x14ac:dyDescent="0.25">
      <c r="A1590" s="7"/>
      <c r="G1590" s="41"/>
      <c r="H1590" s="7"/>
    </row>
    <row r="1591" spans="1:8" x14ac:dyDescent="0.25">
      <c r="A1591" s="7"/>
      <c r="G1591" s="41"/>
      <c r="H1591" s="7"/>
    </row>
    <row r="1592" spans="1:8" x14ac:dyDescent="0.25">
      <c r="A1592" s="7"/>
      <c r="G1592" s="41"/>
      <c r="H1592" s="7"/>
    </row>
    <row r="1593" spans="1:8" x14ac:dyDescent="0.25">
      <c r="A1593" s="7"/>
      <c r="G1593" s="41"/>
      <c r="H1593" s="7"/>
    </row>
    <row r="1594" spans="1:8" x14ac:dyDescent="0.25">
      <c r="A1594" s="7"/>
      <c r="G1594" s="41"/>
      <c r="H1594" s="7"/>
    </row>
    <row r="1595" spans="1:8" x14ac:dyDescent="0.25">
      <c r="A1595" s="7"/>
      <c r="G1595" s="41"/>
      <c r="H1595" s="7"/>
    </row>
    <row r="1596" spans="1:8" x14ac:dyDescent="0.25">
      <c r="A1596" s="7"/>
      <c r="G1596" s="41"/>
      <c r="H1596" s="7"/>
    </row>
    <row r="1597" spans="1:8" x14ac:dyDescent="0.25">
      <c r="A1597" s="7"/>
      <c r="G1597" s="41"/>
      <c r="H1597" s="7"/>
    </row>
    <row r="1598" spans="1:8" x14ac:dyDescent="0.25">
      <c r="A1598" s="7"/>
      <c r="G1598" s="41"/>
      <c r="H1598" s="7"/>
    </row>
    <row r="1599" spans="1:8" x14ac:dyDescent="0.25">
      <c r="A1599" s="7"/>
      <c r="G1599" s="41"/>
      <c r="H1599" s="7"/>
    </row>
    <row r="1600" spans="1:8" x14ac:dyDescent="0.25">
      <c r="A1600" s="7"/>
      <c r="G1600" s="41"/>
      <c r="H1600" s="7"/>
    </row>
    <row r="1601" spans="1:8" x14ac:dyDescent="0.25">
      <c r="A1601" s="7"/>
      <c r="G1601" s="41"/>
      <c r="H1601" s="7"/>
    </row>
    <row r="1602" spans="1:8" x14ac:dyDescent="0.25">
      <c r="A1602" s="7"/>
      <c r="G1602" s="41"/>
      <c r="H1602" s="7"/>
    </row>
    <row r="1603" spans="1:8" x14ac:dyDescent="0.25">
      <c r="A1603" s="7"/>
      <c r="G1603" s="41"/>
      <c r="H1603" s="7"/>
    </row>
    <row r="1604" spans="1:8" x14ac:dyDescent="0.25">
      <c r="A1604" s="7"/>
      <c r="G1604" s="41"/>
      <c r="H1604" s="7"/>
    </row>
    <row r="1605" spans="1:8" x14ac:dyDescent="0.25">
      <c r="A1605" s="7"/>
      <c r="G1605" s="41"/>
      <c r="H1605" s="7"/>
    </row>
    <row r="1606" spans="1:8" x14ac:dyDescent="0.25">
      <c r="A1606" s="7"/>
      <c r="G1606" s="41"/>
      <c r="H1606" s="7"/>
    </row>
    <row r="1607" spans="1:8" x14ac:dyDescent="0.25">
      <c r="A1607" s="7"/>
      <c r="G1607" s="41"/>
      <c r="H1607" s="7"/>
    </row>
    <row r="1608" spans="1:8" x14ac:dyDescent="0.25">
      <c r="A1608" s="7"/>
      <c r="G1608" s="41"/>
      <c r="H1608" s="7"/>
    </row>
    <row r="1609" spans="1:8" x14ac:dyDescent="0.25">
      <c r="A1609" s="7"/>
      <c r="G1609" s="41"/>
      <c r="H1609" s="7"/>
    </row>
    <row r="1610" spans="1:8" x14ac:dyDescent="0.25">
      <c r="A1610" s="7"/>
      <c r="G1610" s="41"/>
      <c r="H1610" s="7"/>
    </row>
    <row r="1611" spans="1:8" x14ac:dyDescent="0.25">
      <c r="A1611" s="7"/>
      <c r="G1611" s="41"/>
      <c r="H1611" s="7"/>
    </row>
    <row r="1612" spans="1:8" x14ac:dyDescent="0.25">
      <c r="A1612" s="7"/>
      <c r="G1612" s="41"/>
      <c r="H1612" s="7"/>
    </row>
    <row r="1613" spans="1:8" x14ac:dyDescent="0.25">
      <c r="A1613" s="7"/>
      <c r="G1613" s="41"/>
      <c r="H1613" s="7"/>
    </row>
    <row r="1614" spans="1:8" x14ac:dyDescent="0.25">
      <c r="A1614" s="7"/>
      <c r="G1614" s="41"/>
      <c r="H1614" s="7"/>
    </row>
    <row r="1615" spans="1:8" x14ac:dyDescent="0.25">
      <c r="A1615" s="7"/>
      <c r="G1615" s="41"/>
      <c r="H1615" s="7"/>
    </row>
    <row r="1616" spans="1:8" x14ac:dyDescent="0.25">
      <c r="A1616" s="7"/>
      <c r="G1616" s="41"/>
      <c r="H1616" s="7"/>
    </row>
    <row r="1617" spans="1:8" x14ac:dyDescent="0.25">
      <c r="A1617" s="7"/>
      <c r="G1617" s="41"/>
      <c r="H1617" s="7"/>
    </row>
    <row r="1618" spans="1:8" x14ac:dyDescent="0.25">
      <c r="A1618" s="7"/>
      <c r="G1618" s="41"/>
      <c r="H1618" s="7"/>
    </row>
    <row r="1619" spans="1:8" x14ac:dyDescent="0.25">
      <c r="A1619" s="7"/>
      <c r="G1619" s="41"/>
      <c r="H1619" s="7"/>
    </row>
    <row r="1620" spans="1:8" x14ac:dyDescent="0.25">
      <c r="A1620" s="7"/>
      <c r="G1620" s="41"/>
      <c r="H1620" s="7"/>
    </row>
    <row r="1621" spans="1:8" x14ac:dyDescent="0.25">
      <c r="A1621" s="7"/>
      <c r="G1621" s="41"/>
      <c r="H1621" s="7"/>
    </row>
    <row r="1622" spans="1:8" x14ac:dyDescent="0.25">
      <c r="A1622" s="7"/>
      <c r="G1622" s="41"/>
      <c r="H1622" s="7"/>
    </row>
    <row r="1623" spans="1:8" x14ac:dyDescent="0.25">
      <c r="A1623" s="7"/>
      <c r="G1623" s="41"/>
      <c r="H1623" s="7"/>
    </row>
    <row r="1624" spans="1:8" x14ac:dyDescent="0.25">
      <c r="A1624" s="7"/>
      <c r="G1624" s="41"/>
      <c r="H1624" s="7"/>
    </row>
    <row r="1625" spans="1:8" x14ac:dyDescent="0.25">
      <c r="A1625" s="7"/>
      <c r="G1625" s="41"/>
      <c r="H1625" s="7"/>
    </row>
    <row r="1626" spans="1:8" x14ac:dyDescent="0.25">
      <c r="A1626" s="7"/>
      <c r="G1626" s="41"/>
      <c r="H1626" s="7"/>
    </row>
    <row r="1627" spans="1:8" x14ac:dyDescent="0.25">
      <c r="A1627" s="7"/>
      <c r="G1627" s="41"/>
      <c r="H1627" s="7"/>
    </row>
    <row r="1628" spans="1:8" x14ac:dyDescent="0.25">
      <c r="A1628" s="7"/>
      <c r="G1628" s="41"/>
      <c r="H1628" s="7"/>
    </row>
    <row r="1629" spans="1:8" x14ac:dyDescent="0.25">
      <c r="A1629" s="7"/>
      <c r="G1629" s="41"/>
      <c r="H1629" s="7"/>
    </row>
    <row r="1630" spans="1:8" x14ac:dyDescent="0.25">
      <c r="A1630" s="7"/>
      <c r="G1630" s="41"/>
      <c r="H1630" s="7"/>
    </row>
    <row r="1631" spans="1:8" x14ac:dyDescent="0.25">
      <c r="A1631" s="7"/>
      <c r="G1631" s="41"/>
      <c r="H1631" s="7"/>
    </row>
    <row r="1632" spans="1:8" x14ac:dyDescent="0.25">
      <c r="A1632" s="7"/>
      <c r="G1632" s="41"/>
      <c r="H1632" s="7"/>
    </row>
    <row r="1633" spans="1:8" x14ac:dyDescent="0.25">
      <c r="A1633" s="7"/>
      <c r="G1633" s="41"/>
      <c r="H1633" s="7"/>
    </row>
    <row r="1634" spans="1:8" x14ac:dyDescent="0.25">
      <c r="A1634" s="7"/>
      <c r="G1634" s="41"/>
      <c r="H1634" s="7"/>
    </row>
    <row r="1635" spans="1:8" x14ac:dyDescent="0.25">
      <c r="A1635" s="7"/>
      <c r="G1635" s="41"/>
      <c r="H1635" s="7"/>
    </row>
    <row r="1636" spans="1:8" x14ac:dyDescent="0.25">
      <c r="A1636" s="7"/>
      <c r="G1636" s="41"/>
      <c r="H1636" s="7"/>
    </row>
    <row r="1637" spans="1:8" x14ac:dyDescent="0.25">
      <c r="A1637" s="7"/>
      <c r="G1637" s="41"/>
      <c r="H1637" s="7"/>
    </row>
    <row r="1638" spans="1:8" x14ac:dyDescent="0.25">
      <c r="A1638" s="7"/>
      <c r="G1638" s="41"/>
      <c r="H1638" s="7"/>
    </row>
    <row r="1639" spans="1:8" x14ac:dyDescent="0.25">
      <c r="A1639" s="7"/>
      <c r="G1639" s="41"/>
      <c r="H1639" s="7"/>
    </row>
    <row r="1640" spans="1:8" x14ac:dyDescent="0.25">
      <c r="A1640" s="7"/>
      <c r="G1640" s="41"/>
      <c r="H1640" s="7"/>
    </row>
    <row r="1641" spans="1:8" x14ac:dyDescent="0.25">
      <c r="A1641" s="7"/>
      <c r="G1641" s="41"/>
      <c r="H1641" s="7"/>
    </row>
    <row r="1642" spans="1:8" x14ac:dyDescent="0.25">
      <c r="A1642" s="7"/>
      <c r="G1642" s="41"/>
      <c r="H1642" s="7"/>
    </row>
    <row r="1643" spans="1:8" x14ac:dyDescent="0.25">
      <c r="A1643" s="7"/>
      <c r="G1643" s="41"/>
      <c r="H1643" s="7"/>
    </row>
    <row r="1644" spans="1:8" x14ac:dyDescent="0.25">
      <c r="A1644" s="7"/>
      <c r="G1644" s="41"/>
      <c r="H1644" s="7"/>
    </row>
    <row r="1645" spans="1:8" x14ac:dyDescent="0.25">
      <c r="A1645" s="7"/>
      <c r="G1645" s="41"/>
      <c r="H1645" s="7"/>
    </row>
    <row r="1646" spans="1:8" x14ac:dyDescent="0.25">
      <c r="A1646" s="7"/>
      <c r="G1646" s="41"/>
      <c r="H1646" s="7"/>
    </row>
    <row r="1647" spans="1:8" x14ac:dyDescent="0.25">
      <c r="A1647" s="7"/>
      <c r="G1647" s="41"/>
      <c r="H1647" s="7"/>
    </row>
    <row r="1648" spans="1:8" x14ac:dyDescent="0.25">
      <c r="A1648" s="7"/>
      <c r="G1648" s="41"/>
      <c r="H1648" s="7"/>
    </row>
    <row r="1649" spans="1:8" x14ac:dyDescent="0.25">
      <c r="A1649" s="7"/>
      <c r="G1649" s="41"/>
      <c r="H1649" s="7"/>
    </row>
    <row r="1650" spans="1:8" x14ac:dyDescent="0.25">
      <c r="A1650" s="7"/>
      <c r="G1650" s="41"/>
      <c r="H1650" s="7"/>
    </row>
    <row r="1651" spans="1:8" x14ac:dyDescent="0.25">
      <c r="A1651" s="7"/>
      <c r="G1651" s="41"/>
      <c r="H1651" s="7"/>
    </row>
    <row r="1652" spans="1:8" x14ac:dyDescent="0.25">
      <c r="A1652" s="7"/>
      <c r="G1652" s="41"/>
      <c r="H1652" s="7"/>
    </row>
    <row r="1653" spans="1:8" x14ac:dyDescent="0.25">
      <c r="A1653" s="7"/>
      <c r="G1653" s="41"/>
      <c r="H1653" s="7"/>
    </row>
    <row r="1654" spans="1:8" x14ac:dyDescent="0.25">
      <c r="A1654" s="7"/>
      <c r="G1654" s="41"/>
      <c r="H1654" s="7"/>
    </row>
    <row r="1655" spans="1:8" x14ac:dyDescent="0.25">
      <c r="A1655" s="7"/>
      <c r="G1655" s="41"/>
      <c r="H1655" s="7"/>
    </row>
    <row r="1656" spans="1:8" x14ac:dyDescent="0.25">
      <c r="A1656" s="7"/>
      <c r="G1656" s="41"/>
      <c r="H1656" s="7"/>
    </row>
    <row r="1657" spans="1:8" x14ac:dyDescent="0.25">
      <c r="A1657" s="7"/>
      <c r="G1657" s="41"/>
      <c r="H1657" s="7"/>
    </row>
    <row r="1658" spans="1:8" x14ac:dyDescent="0.25">
      <c r="A1658" s="7"/>
      <c r="G1658" s="41"/>
      <c r="H1658" s="7"/>
    </row>
    <row r="1659" spans="1:8" x14ac:dyDescent="0.25">
      <c r="A1659" s="7"/>
      <c r="G1659" s="41"/>
      <c r="H1659" s="7"/>
    </row>
    <row r="1660" spans="1:8" x14ac:dyDescent="0.25">
      <c r="A1660" s="7"/>
      <c r="G1660" s="41"/>
      <c r="H1660" s="7"/>
    </row>
    <row r="1661" spans="1:8" x14ac:dyDescent="0.25">
      <c r="A1661" s="7"/>
      <c r="G1661" s="41"/>
      <c r="H1661" s="7"/>
    </row>
    <row r="1662" spans="1:8" x14ac:dyDescent="0.25">
      <c r="A1662" s="7"/>
      <c r="G1662" s="41"/>
      <c r="H1662" s="7"/>
    </row>
    <row r="1663" spans="1:8" x14ac:dyDescent="0.25">
      <c r="A1663" s="7"/>
      <c r="G1663" s="41"/>
      <c r="H1663" s="7"/>
    </row>
    <row r="1664" spans="1:8" x14ac:dyDescent="0.25">
      <c r="A1664" s="7"/>
      <c r="G1664" s="41"/>
      <c r="H1664" s="7"/>
    </row>
    <row r="1665" spans="1:8" x14ac:dyDescent="0.25">
      <c r="A1665" s="7"/>
      <c r="G1665" s="41"/>
      <c r="H1665" s="7"/>
    </row>
    <row r="1666" spans="1:8" x14ac:dyDescent="0.25">
      <c r="A1666" s="7"/>
      <c r="G1666" s="41"/>
      <c r="H1666" s="7"/>
    </row>
    <row r="1667" spans="1:8" x14ac:dyDescent="0.25">
      <c r="A1667" s="7"/>
      <c r="G1667" s="41"/>
      <c r="H1667" s="7"/>
    </row>
    <row r="1668" spans="1:8" x14ac:dyDescent="0.25">
      <c r="A1668" s="7"/>
      <c r="G1668" s="41"/>
      <c r="H1668" s="7"/>
    </row>
    <row r="1669" spans="1:8" x14ac:dyDescent="0.25">
      <c r="A1669" s="7"/>
      <c r="G1669" s="41"/>
      <c r="H1669" s="7"/>
    </row>
    <row r="1670" spans="1:8" x14ac:dyDescent="0.25">
      <c r="A1670" s="7"/>
      <c r="G1670" s="41"/>
      <c r="H1670" s="7"/>
    </row>
    <row r="1671" spans="1:8" x14ac:dyDescent="0.25">
      <c r="A1671" s="7"/>
      <c r="G1671" s="41"/>
      <c r="H1671" s="7"/>
    </row>
    <row r="1672" spans="1:8" x14ac:dyDescent="0.25">
      <c r="A1672" s="7"/>
      <c r="G1672" s="41"/>
      <c r="H1672" s="7"/>
    </row>
    <row r="1673" spans="1:8" x14ac:dyDescent="0.25">
      <c r="A1673" s="7"/>
      <c r="G1673" s="41"/>
      <c r="H1673" s="7"/>
    </row>
    <row r="1674" spans="1:8" x14ac:dyDescent="0.25">
      <c r="A1674" s="7"/>
      <c r="G1674" s="41"/>
      <c r="H1674" s="7"/>
    </row>
    <row r="1675" spans="1:8" x14ac:dyDescent="0.25">
      <c r="A1675" s="7"/>
      <c r="G1675" s="41"/>
      <c r="H1675" s="7"/>
    </row>
    <row r="1676" spans="1:8" x14ac:dyDescent="0.25">
      <c r="A1676" s="7"/>
      <c r="G1676" s="41"/>
      <c r="H1676" s="7"/>
    </row>
    <row r="1677" spans="1:8" x14ac:dyDescent="0.25">
      <c r="A1677" s="7"/>
      <c r="G1677" s="41"/>
      <c r="H1677" s="7"/>
    </row>
    <row r="1678" spans="1:8" x14ac:dyDescent="0.25">
      <c r="A1678" s="7"/>
      <c r="G1678" s="41"/>
      <c r="H1678" s="7"/>
    </row>
    <row r="1679" spans="1:8" x14ac:dyDescent="0.25">
      <c r="A1679" s="7"/>
      <c r="G1679" s="41"/>
      <c r="H1679" s="7"/>
    </row>
    <row r="1680" spans="1:8" x14ac:dyDescent="0.25">
      <c r="A1680" s="7"/>
      <c r="G1680" s="41"/>
      <c r="H1680" s="7"/>
    </row>
    <row r="1681" spans="1:8" x14ac:dyDescent="0.25">
      <c r="A1681" s="7"/>
      <c r="G1681" s="41"/>
      <c r="H1681" s="7"/>
    </row>
    <row r="1682" spans="1:8" x14ac:dyDescent="0.25">
      <c r="A1682" s="7"/>
      <c r="G1682" s="41"/>
      <c r="H1682" s="7"/>
    </row>
    <row r="1683" spans="1:8" x14ac:dyDescent="0.25">
      <c r="A1683" s="7"/>
      <c r="G1683" s="41"/>
      <c r="H1683" s="7"/>
    </row>
    <row r="1684" spans="1:8" x14ac:dyDescent="0.25">
      <c r="A1684" s="7"/>
      <c r="G1684" s="41"/>
      <c r="H1684" s="7"/>
    </row>
    <row r="1685" spans="1:8" x14ac:dyDescent="0.25">
      <c r="A1685" s="7"/>
      <c r="G1685" s="41"/>
      <c r="H1685" s="7"/>
    </row>
    <row r="1686" spans="1:8" x14ac:dyDescent="0.25">
      <c r="A1686" s="7"/>
      <c r="G1686" s="41"/>
      <c r="H1686" s="7"/>
    </row>
    <row r="1687" spans="1:8" x14ac:dyDescent="0.25">
      <c r="A1687" s="7"/>
      <c r="G1687" s="41"/>
      <c r="H1687" s="7"/>
    </row>
    <row r="1688" spans="1:8" x14ac:dyDescent="0.25">
      <c r="A1688" s="7"/>
      <c r="G1688" s="41"/>
      <c r="H1688" s="7"/>
    </row>
    <row r="1689" spans="1:8" x14ac:dyDescent="0.25">
      <c r="A1689" s="7"/>
      <c r="G1689" s="41"/>
      <c r="H1689" s="7"/>
    </row>
    <row r="1690" spans="1:8" x14ac:dyDescent="0.25">
      <c r="A1690" s="7"/>
      <c r="G1690" s="41"/>
      <c r="H1690" s="7"/>
    </row>
    <row r="1691" spans="1:8" x14ac:dyDescent="0.25">
      <c r="A1691" s="7"/>
      <c r="G1691" s="41"/>
      <c r="H1691" s="7"/>
    </row>
    <row r="1692" spans="1:8" x14ac:dyDescent="0.25">
      <c r="A1692" s="7"/>
      <c r="G1692" s="41"/>
      <c r="H1692" s="7"/>
    </row>
    <row r="1693" spans="1:8" x14ac:dyDescent="0.25">
      <c r="A1693" s="7"/>
      <c r="G1693" s="41"/>
      <c r="H1693" s="7"/>
    </row>
    <row r="1694" spans="1:8" x14ac:dyDescent="0.25">
      <c r="A1694" s="7"/>
      <c r="G1694" s="41"/>
      <c r="H1694" s="7"/>
    </row>
    <row r="1695" spans="1:8" x14ac:dyDescent="0.25">
      <c r="A1695" s="7"/>
      <c r="G1695" s="41"/>
      <c r="H1695" s="7"/>
    </row>
    <row r="1696" spans="1:8" x14ac:dyDescent="0.25">
      <c r="A1696" s="7"/>
      <c r="G1696" s="41"/>
      <c r="H1696" s="7"/>
    </row>
    <row r="1697" spans="1:8" x14ac:dyDescent="0.25">
      <c r="A1697" s="7"/>
      <c r="G1697" s="41"/>
      <c r="H1697" s="7"/>
    </row>
    <row r="1698" spans="1:8" x14ac:dyDescent="0.25">
      <c r="A1698" s="7"/>
      <c r="G1698" s="41"/>
      <c r="H1698" s="7"/>
    </row>
    <row r="1699" spans="1:8" x14ac:dyDescent="0.25">
      <c r="A1699" s="7"/>
      <c r="G1699" s="41"/>
      <c r="H1699" s="7"/>
    </row>
    <row r="1700" spans="1:8" x14ac:dyDescent="0.25">
      <c r="A1700" s="7"/>
      <c r="G1700" s="41"/>
      <c r="H1700" s="7"/>
    </row>
    <row r="1701" spans="1:8" x14ac:dyDescent="0.25">
      <c r="A1701" s="7"/>
      <c r="G1701" s="41"/>
      <c r="H1701" s="7"/>
    </row>
    <row r="1702" spans="1:8" x14ac:dyDescent="0.25">
      <c r="A1702" s="7"/>
      <c r="G1702" s="41"/>
      <c r="H1702" s="7"/>
    </row>
    <row r="1703" spans="1:8" x14ac:dyDescent="0.25">
      <c r="A1703" s="7"/>
      <c r="G1703" s="41"/>
      <c r="H1703" s="7"/>
    </row>
    <row r="1704" spans="1:8" x14ac:dyDescent="0.25">
      <c r="A1704" s="7"/>
      <c r="G1704" s="41"/>
      <c r="H1704" s="7"/>
    </row>
    <row r="1705" spans="1:8" x14ac:dyDescent="0.25">
      <c r="A1705" s="7"/>
      <c r="G1705" s="41"/>
      <c r="H1705" s="7"/>
    </row>
    <row r="1706" spans="1:8" x14ac:dyDescent="0.25">
      <c r="A1706" s="7"/>
      <c r="G1706" s="41"/>
      <c r="H1706" s="7"/>
    </row>
    <row r="1707" spans="1:8" x14ac:dyDescent="0.25">
      <c r="A1707" s="7"/>
      <c r="G1707" s="41"/>
      <c r="H1707" s="7"/>
    </row>
    <row r="1708" spans="1:8" x14ac:dyDescent="0.25">
      <c r="A1708" s="7"/>
      <c r="G1708" s="41"/>
      <c r="H1708" s="7"/>
    </row>
    <row r="1709" spans="1:8" x14ac:dyDescent="0.25">
      <c r="A1709" s="7"/>
      <c r="G1709" s="41"/>
      <c r="H1709" s="7"/>
    </row>
    <row r="1710" spans="1:8" x14ac:dyDescent="0.25">
      <c r="A1710" s="7"/>
      <c r="G1710" s="41"/>
      <c r="H1710" s="7"/>
    </row>
    <row r="1711" spans="1:8" x14ac:dyDescent="0.25">
      <c r="A1711" s="7"/>
      <c r="G1711" s="41"/>
      <c r="H1711" s="7"/>
    </row>
    <row r="1712" spans="1:8" x14ac:dyDescent="0.25">
      <c r="A1712" s="7"/>
      <c r="G1712" s="41"/>
      <c r="H1712" s="7"/>
    </row>
    <row r="1713" spans="1:8" x14ac:dyDescent="0.25">
      <c r="A1713" s="7"/>
      <c r="G1713" s="41"/>
      <c r="H1713" s="7"/>
    </row>
    <row r="1714" spans="1:8" x14ac:dyDescent="0.25">
      <c r="A1714" s="7"/>
      <c r="G1714" s="41"/>
      <c r="H1714" s="7"/>
    </row>
    <row r="1715" spans="1:8" x14ac:dyDescent="0.25">
      <c r="A1715" s="7"/>
      <c r="G1715" s="41"/>
      <c r="H1715" s="7"/>
    </row>
    <row r="1716" spans="1:8" x14ac:dyDescent="0.25">
      <c r="A1716" s="7"/>
      <c r="G1716" s="41"/>
      <c r="H1716" s="7"/>
    </row>
    <row r="1717" spans="1:8" x14ac:dyDescent="0.25">
      <c r="A1717" s="7"/>
      <c r="G1717" s="41"/>
      <c r="H1717" s="7"/>
    </row>
    <row r="1718" spans="1:8" x14ac:dyDescent="0.25">
      <c r="A1718" s="7"/>
      <c r="G1718" s="41"/>
      <c r="H1718" s="7"/>
    </row>
    <row r="1719" spans="1:8" x14ac:dyDescent="0.25">
      <c r="A1719" s="7"/>
      <c r="G1719" s="41"/>
      <c r="H1719" s="7"/>
    </row>
    <row r="1720" spans="1:8" x14ac:dyDescent="0.25">
      <c r="A1720" s="7"/>
      <c r="G1720" s="41"/>
      <c r="H1720" s="7"/>
    </row>
    <row r="1721" spans="1:8" x14ac:dyDescent="0.25">
      <c r="A1721" s="7"/>
      <c r="G1721" s="41"/>
      <c r="H1721" s="7"/>
    </row>
    <row r="1722" spans="1:8" x14ac:dyDescent="0.25">
      <c r="A1722" s="7"/>
      <c r="G1722" s="41"/>
      <c r="H1722" s="7"/>
    </row>
    <row r="1723" spans="1:8" x14ac:dyDescent="0.25">
      <c r="A1723" s="7"/>
      <c r="G1723" s="41"/>
      <c r="H1723" s="7"/>
    </row>
    <row r="1724" spans="1:8" x14ac:dyDescent="0.25">
      <c r="A1724" s="7"/>
      <c r="G1724" s="41"/>
      <c r="H1724" s="7"/>
    </row>
    <row r="1725" spans="1:8" x14ac:dyDescent="0.25">
      <c r="A1725" s="7"/>
      <c r="G1725" s="41"/>
      <c r="H1725" s="7"/>
    </row>
    <row r="1726" spans="1:8" x14ac:dyDescent="0.25">
      <c r="A1726" s="7"/>
      <c r="G1726" s="41"/>
      <c r="H1726" s="7"/>
    </row>
    <row r="1727" spans="1:8" x14ac:dyDescent="0.25">
      <c r="A1727" s="7"/>
      <c r="G1727" s="41"/>
      <c r="H1727" s="7"/>
    </row>
    <row r="1728" spans="1:8" x14ac:dyDescent="0.25">
      <c r="A1728" s="7"/>
      <c r="G1728" s="41"/>
      <c r="H1728" s="7"/>
    </row>
    <row r="1729" spans="1:8" x14ac:dyDescent="0.25">
      <c r="A1729" s="7"/>
      <c r="G1729" s="41"/>
      <c r="H1729" s="7"/>
    </row>
    <row r="1730" spans="1:8" x14ac:dyDescent="0.25">
      <c r="A1730" s="7"/>
      <c r="G1730" s="41"/>
      <c r="H1730" s="7"/>
    </row>
    <row r="1731" spans="1:8" x14ac:dyDescent="0.25">
      <c r="A1731" s="7"/>
      <c r="G1731" s="41"/>
      <c r="H1731" s="7"/>
    </row>
    <row r="1732" spans="1:8" x14ac:dyDescent="0.25">
      <c r="A1732" s="7"/>
      <c r="G1732" s="41"/>
      <c r="H1732" s="7"/>
    </row>
    <row r="1733" spans="1:8" x14ac:dyDescent="0.25">
      <c r="A1733" s="7"/>
      <c r="G1733" s="41"/>
      <c r="H1733" s="7"/>
    </row>
    <row r="1734" spans="1:8" x14ac:dyDescent="0.25">
      <c r="A1734" s="7"/>
      <c r="G1734" s="41"/>
      <c r="H1734" s="7"/>
    </row>
    <row r="1735" spans="1:8" x14ac:dyDescent="0.25">
      <c r="A1735" s="7"/>
      <c r="G1735" s="41"/>
      <c r="H1735" s="7"/>
    </row>
    <row r="1736" spans="1:8" x14ac:dyDescent="0.25">
      <c r="A1736" s="7"/>
      <c r="G1736" s="41"/>
      <c r="H1736" s="7"/>
    </row>
    <row r="1737" spans="1:8" x14ac:dyDescent="0.25">
      <c r="A1737" s="7"/>
      <c r="G1737" s="41"/>
      <c r="H1737" s="7"/>
    </row>
    <row r="1738" spans="1:8" x14ac:dyDescent="0.25">
      <c r="A1738" s="7"/>
      <c r="G1738" s="41"/>
      <c r="H1738" s="7"/>
    </row>
    <row r="1739" spans="1:8" x14ac:dyDescent="0.25">
      <c r="A1739" s="7"/>
      <c r="G1739" s="41"/>
      <c r="H1739" s="7"/>
    </row>
    <row r="1740" spans="1:8" x14ac:dyDescent="0.25">
      <c r="A1740" s="7"/>
      <c r="G1740" s="41"/>
      <c r="H1740" s="7"/>
    </row>
    <row r="1741" spans="1:8" x14ac:dyDescent="0.25">
      <c r="A1741" s="7"/>
      <c r="G1741" s="41"/>
      <c r="H1741" s="7"/>
    </row>
    <row r="1742" spans="1:8" x14ac:dyDescent="0.25">
      <c r="A1742" s="7"/>
      <c r="G1742" s="41"/>
      <c r="H1742" s="7"/>
    </row>
    <row r="1743" spans="1:8" x14ac:dyDescent="0.25">
      <c r="A1743" s="7"/>
      <c r="G1743" s="41"/>
      <c r="H1743" s="7"/>
    </row>
    <row r="1744" spans="1:8" x14ac:dyDescent="0.25">
      <c r="A1744" s="7"/>
      <c r="G1744" s="41"/>
      <c r="H1744" s="7"/>
    </row>
    <row r="1745" spans="1:8" x14ac:dyDescent="0.25">
      <c r="A1745" s="7"/>
      <c r="G1745" s="41"/>
      <c r="H1745" s="7"/>
    </row>
    <row r="1746" spans="1:8" x14ac:dyDescent="0.25">
      <c r="A1746" s="7"/>
      <c r="G1746" s="41"/>
      <c r="H1746" s="7"/>
    </row>
    <row r="1747" spans="1:8" x14ac:dyDescent="0.25">
      <c r="A1747" s="7"/>
      <c r="G1747" s="41"/>
      <c r="H1747" s="7"/>
    </row>
    <row r="1748" spans="1:8" x14ac:dyDescent="0.25">
      <c r="A1748" s="7"/>
      <c r="G1748" s="41"/>
      <c r="H1748" s="7"/>
    </row>
    <row r="1749" spans="1:8" x14ac:dyDescent="0.25">
      <c r="A1749" s="7"/>
      <c r="G1749" s="41"/>
      <c r="H1749" s="7"/>
    </row>
    <row r="1750" spans="1:8" x14ac:dyDescent="0.25">
      <c r="A1750" s="7"/>
      <c r="G1750" s="41"/>
      <c r="H1750" s="7"/>
    </row>
    <row r="1751" spans="1:8" x14ac:dyDescent="0.25">
      <c r="A1751" s="7"/>
      <c r="G1751" s="41"/>
      <c r="H1751" s="7"/>
    </row>
    <row r="1752" spans="1:8" x14ac:dyDescent="0.25">
      <c r="A1752" s="7"/>
      <c r="G1752" s="41"/>
      <c r="H1752" s="7"/>
    </row>
    <row r="1753" spans="1:8" x14ac:dyDescent="0.25">
      <c r="A1753" s="7"/>
      <c r="G1753" s="41"/>
      <c r="H1753" s="7"/>
    </row>
    <row r="1754" spans="1:8" x14ac:dyDescent="0.25">
      <c r="A1754" s="7"/>
      <c r="G1754" s="41"/>
      <c r="H1754" s="7"/>
    </row>
    <row r="1755" spans="1:8" x14ac:dyDescent="0.25">
      <c r="A1755" s="7"/>
      <c r="G1755" s="41"/>
      <c r="H1755" s="7"/>
    </row>
    <row r="1756" spans="1:8" x14ac:dyDescent="0.25">
      <c r="A1756" s="7"/>
      <c r="G1756" s="41"/>
      <c r="H1756" s="7"/>
    </row>
    <row r="1757" spans="1:8" x14ac:dyDescent="0.25">
      <c r="A1757" s="7"/>
      <c r="G1757" s="41"/>
      <c r="H1757" s="7"/>
    </row>
    <row r="1758" spans="1:8" x14ac:dyDescent="0.25">
      <c r="A1758" s="7"/>
      <c r="G1758" s="41"/>
      <c r="H1758" s="7"/>
    </row>
    <row r="1759" spans="1:8" x14ac:dyDescent="0.25">
      <c r="A1759" s="7"/>
      <c r="G1759" s="41"/>
      <c r="H1759" s="7"/>
    </row>
    <row r="1760" spans="1:8" x14ac:dyDescent="0.25">
      <c r="A1760" s="7"/>
      <c r="G1760" s="41"/>
      <c r="H1760" s="7"/>
    </row>
    <row r="1761" spans="1:8" x14ac:dyDescent="0.25">
      <c r="A1761" s="7"/>
      <c r="G1761" s="41"/>
      <c r="H1761" s="7"/>
    </row>
    <row r="1762" spans="1:8" x14ac:dyDescent="0.25">
      <c r="A1762" s="7"/>
      <c r="G1762" s="41"/>
      <c r="H1762" s="7"/>
    </row>
    <row r="1763" spans="1:8" x14ac:dyDescent="0.25">
      <c r="A1763" s="7"/>
      <c r="G1763" s="41"/>
      <c r="H1763" s="7"/>
    </row>
    <row r="1764" spans="1:8" x14ac:dyDescent="0.25">
      <c r="A1764" s="7"/>
      <c r="G1764" s="41"/>
      <c r="H1764" s="7"/>
    </row>
    <row r="1765" spans="1:8" x14ac:dyDescent="0.25">
      <c r="A1765" s="7"/>
      <c r="G1765" s="41"/>
      <c r="H1765" s="7"/>
    </row>
    <row r="1766" spans="1:8" x14ac:dyDescent="0.25">
      <c r="A1766" s="7"/>
      <c r="G1766" s="41"/>
      <c r="H1766" s="7"/>
    </row>
    <row r="1767" spans="1:8" x14ac:dyDescent="0.25">
      <c r="A1767" s="7"/>
      <c r="G1767" s="41"/>
      <c r="H1767" s="7"/>
    </row>
    <row r="1768" spans="1:8" x14ac:dyDescent="0.25">
      <c r="A1768" s="7"/>
      <c r="G1768" s="41"/>
      <c r="H1768" s="7"/>
    </row>
    <row r="1769" spans="1:8" x14ac:dyDescent="0.25">
      <c r="A1769" s="7"/>
      <c r="G1769" s="41"/>
      <c r="H1769" s="7"/>
    </row>
    <row r="1770" spans="1:8" x14ac:dyDescent="0.25">
      <c r="A1770" s="7"/>
      <c r="G1770" s="41"/>
      <c r="H1770" s="7"/>
    </row>
    <row r="1771" spans="1:8" x14ac:dyDescent="0.25">
      <c r="A1771" s="7"/>
      <c r="G1771" s="41"/>
      <c r="H1771" s="7"/>
    </row>
    <row r="1772" spans="1:8" x14ac:dyDescent="0.25">
      <c r="A1772" s="7"/>
      <c r="G1772" s="41"/>
      <c r="H1772" s="7"/>
    </row>
    <row r="1773" spans="1:8" x14ac:dyDescent="0.25">
      <c r="A1773" s="7"/>
      <c r="G1773" s="41"/>
      <c r="H1773" s="7"/>
    </row>
    <row r="1774" spans="1:8" x14ac:dyDescent="0.25">
      <c r="A1774" s="7"/>
      <c r="G1774" s="41"/>
      <c r="H1774" s="7"/>
    </row>
    <row r="1775" spans="1:8" x14ac:dyDescent="0.25">
      <c r="A1775" s="7"/>
      <c r="G1775" s="41"/>
      <c r="H1775" s="7"/>
    </row>
    <row r="1776" spans="1:8" x14ac:dyDescent="0.25">
      <c r="A1776" s="7"/>
      <c r="G1776" s="41"/>
      <c r="H1776" s="7"/>
    </row>
    <row r="1777" spans="1:8" x14ac:dyDescent="0.25">
      <c r="A1777" s="7"/>
      <c r="G1777" s="41"/>
      <c r="H1777" s="7"/>
    </row>
    <row r="1778" spans="1:8" x14ac:dyDescent="0.25">
      <c r="A1778" s="7"/>
      <c r="G1778" s="41"/>
      <c r="H1778" s="7"/>
    </row>
    <row r="1779" spans="1:8" x14ac:dyDescent="0.25">
      <c r="A1779" s="7"/>
      <c r="G1779" s="41"/>
      <c r="H1779" s="7"/>
    </row>
    <row r="1780" spans="1:8" x14ac:dyDescent="0.25">
      <c r="A1780" s="7"/>
      <c r="G1780" s="41"/>
      <c r="H1780" s="7"/>
    </row>
    <row r="1781" spans="1:8" x14ac:dyDescent="0.25">
      <c r="A1781" s="7"/>
      <c r="G1781" s="41"/>
      <c r="H1781" s="7"/>
    </row>
    <row r="1782" spans="1:8" x14ac:dyDescent="0.25">
      <c r="A1782" s="7"/>
      <c r="G1782" s="41"/>
      <c r="H1782" s="7"/>
    </row>
    <row r="1783" spans="1:8" x14ac:dyDescent="0.25">
      <c r="A1783" s="7"/>
      <c r="G1783" s="41"/>
      <c r="H1783" s="7"/>
    </row>
    <row r="1784" spans="1:8" x14ac:dyDescent="0.25">
      <c r="A1784" s="7"/>
      <c r="G1784" s="41"/>
      <c r="H1784" s="7"/>
    </row>
    <row r="1785" spans="1:8" x14ac:dyDescent="0.25">
      <c r="A1785" s="7"/>
      <c r="G1785" s="41"/>
      <c r="H1785" s="7"/>
    </row>
    <row r="1786" spans="1:8" x14ac:dyDescent="0.25">
      <c r="A1786" s="7"/>
      <c r="G1786" s="41"/>
      <c r="H1786" s="7"/>
    </row>
    <row r="1787" spans="1:8" x14ac:dyDescent="0.25">
      <c r="A1787" s="7"/>
      <c r="G1787" s="41"/>
      <c r="H1787" s="7"/>
    </row>
    <row r="1788" spans="1:8" x14ac:dyDescent="0.25">
      <c r="A1788" s="7"/>
      <c r="G1788" s="41"/>
      <c r="H1788" s="7"/>
    </row>
    <row r="1789" spans="1:8" x14ac:dyDescent="0.25">
      <c r="A1789" s="7"/>
      <c r="G1789" s="41"/>
      <c r="H1789" s="7"/>
    </row>
    <row r="1790" spans="1:8" x14ac:dyDescent="0.25">
      <c r="A1790" s="7"/>
      <c r="G1790" s="41"/>
      <c r="H1790" s="7"/>
    </row>
    <row r="1791" spans="1:8" x14ac:dyDescent="0.25">
      <c r="A1791" s="7"/>
      <c r="G1791" s="41"/>
      <c r="H1791" s="7"/>
    </row>
    <row r="1792" spans="1:8" x14ac:dyDescent="0.25">
      <c r="A1792" s="7"/>
      <c r="G1792" s="41"/>
      <c r="H1792" s="7"/>
    </row>
    <row r="1793" spans="1:8" x14ac:dyDescent="0.25">
      <c r="A1793" s="7"/>
      <c r="G1793" s="41"/>
      <c r="H1793" s="7"/>
    </row>
    <row r="1794" spans="1:8" x14ac:dyDescent="0.25">
      <c r="A1794" s="7"/>
      <c r="G1794" s="41"/>
      <c r="H1794" s="7"/>
    </row>
    <row r="1795" spans="1:8" x14ac:dyDescent="0.25">
      <c r="A1795" s="7"/>
      <c r="G1795" s="41"/>
      <c r="H1795" s="7"/>
    </row>
    <row r="1796" spans="1:8" x14ac:dyDescent="0.25">
      <c r="A1796" s="7"/>
      <c r="G1796" s="41"/>
      <c r="H1796" s="7"/>
    </row>
    <row r="1797" spans="1:8" x14ac:dyDescent="0.25">
      <c r="A1797" s="7"/>
      <c r="G1797" s="41"/>
      <c r="H1797" s="7"/>
    </row>
    <row r="1798" spans="1:8" x14ac:dyDescent="0.25">
      <c r="A1798" s="7"/>
      <c r="G1798" s="41"/>
      <c r="H1798" s="7"/>
    </row>
    <row r="1799" spans="1:8" x14ac:dyDescent="0.25">
      <c r="A1799" s="7"/>
      <c r="G1799" s="41"/>
      <c r="H1799" s="7"/>
    </row>
    <row r="1800" spans="1:8" x14ac:dyDescent="0.25">
      <c r="A1800" s="7"/>
      <c r="G1800" s="41"/>
      <c r="H1800" s="7"/>
    </row>
    <row r="1801" spans="1:8" x14ac:dyDescent="0.25">
      <c r="A1801" s="7"/>
      <c r="G1801" s="41"/>
      <c r="H1801" s="7"/>
    </row>
    <row r="1802" spans="1:8" x14ac:dyDescent="0.25">
      <c r="A1802" s="7"/>
      <c r="G1802" s="41"/>
      <c r="H1802" s="7"/>
    </row>
    <row r="1803" spans="1:8" x14ac:dyDescent="0.25">
      <c r="A1803" s="7"/>
      <c r="G1803" s="41"/>
      <c r="H1803" s="7"/>
    </row>
    <row r="1804" spans="1:8" x14ac:dyDescent="0.25">
      <c r="A1804" s="7"/>
      <c r="G1804" s="41"/>
      <c r="H1804" s="7"/>
    </row>
    <row r="1805" spans="1:8" x14ac:dyDescent="0.25">
      <c r="A1805" s="7"/>
      <c r="G1805" s="41"/>
      <c r="H1805" s="7"/>
    </row>
    <row r="1806" spans="1:8" x14ac:dyDescent="0.25">
      <c r="A1806" s="7"/>
      <c r="G1806" s="41"/>
      <c r="H1806" s="7"/>
    </row>
    <row r="1807" spans="1:8" x14ac:dyDescent="0.25">
      <c r="A1807" s="7"/>
      <c r="G1807" s="41"/>
      <c r="H1807" s="7"/>
    </row>
    <row r="1808" spans="1:8" x14ac:dyDescent="0.25">
      <c r="A1808" s="7"/>
      <c r="G1808" s="41"/>
      <c r="H1808" s="7"/>
    </row>
    <row r="1809" spans="1:8" x14ac:dyDescent="0.25">
      <c r="A1809" s="7"/>
      <c r="G1809" s="41"/>
      <c r="H1809" s="7"/>
    </row>
    <row r="1810" spans="1:8" x14ac:dyDescent="0.25">
      <c r="A1810" s="7"/>
      <c r="G1810" s="41"/>
      <c r="H1810" s="7"/>
    </row>
    <row r="1811" spans="1:8" x14ac:dyDescent="0.25">
      <c r="A1811" s="7"/>
      <c r="G1811" s="41"/>
      <c r="H1811" s="7"/>
    </row>
    <row r="1812" spans="1:8" x14ac:dyDescent="0.25">
      <c r="A1812" s="7"/>
      <c r="G1812" s="41"/>
      <c r="H1812" s="7"/>
    </row>
    <row r="1813" spans="1:8" x14ac:dyDescent="0.25">
      <c r="A1813" s="7"/>
      <c r="G1813" s="41"/>
      <c r="H1813" s="7"/>
    </row>
    <row r="1814" spans="1:8" x14ac:dyDescent="0.25">
      <c r="A1814" s="7"/>
      <c r="G1814" s="41"/>
      <c r="H1814" s="7"/>
    </row>
    <row r="1815" spans="1:8" x14ac:dyDescent="0.25">
      <c r="A1815" s="7"/>
      <c r="G1815" s="41"/>
      <c r="H1815" s="7"/>
    </row>
    <row r="1816" spans="1:8" x14ac:dyDescent="0.25">
      <c r="A1816" s="7"/>
      <c r="G1816" s="41"/>
      <c r="H1816" s="7"/>
    </row>
    <row r="1817" spans="1:8" x14ac:dyDescent="0.25">
      <c r="A1817" s="7"/>
      <c r="G1817" s="41"/>
      <c r="H1817" s="7"/>
    </row>
    <row r="1818" spans="1:8" x14ac:dyDescent="0.25">
      <c r="A1818" s="7"/>
      <c r="G1818" s="41"/>
      <c r="H1818" s="7"/>
    </row>
    <row r="1819" spans="1:8" x14ac:dyDescent="0.25">
      <c r="A1819" s="7"/>
      <c r="G1819" s="41"/>
      <c r="H1819" s="7"/>
    </row>
    <row r="1820" spans="1:8" x14ac:dyDescent="0.25">
      <c r="A1820" s="7"/>
      <c r="G1820" s="41"/>
      <c r="H1820" s="7"/>
    </row>
    <row r="1821" spans="1:8" x14ac:dyDescent="0.25">
      <c r="A1821" s="7"/>
      <c r="G1821" s="41"/>
      <c r="H1821" s="7"/>
    </row>
    <row r="1822" spans="1:8" x14ac:dyDescent="0.25">
      <c r="A1822" s="7"/>
      <c r="G1822" s="41"/>
      <c r="H1822" s="7"/>
    </row>
    <row r="1823" spans="1:8" x14ac:dyDescent="0.25">
      <c r="A1823" s="7"/>
      <c r="G1823" s="41"/>
      <c r="H1823" s="7"/>
    </row>
    <row r="1824" spans="1:8" x14ac:dyDescent="0.25">
      <c r="A1824" s="7"/>
      <c r="G1824" s="41"/>
      <c r="H1824" s="7"/>
    </row>
    <row r="1825" spans="1:8" x14ac:dyDescent="0.25">
      <c r="A1825" s="7"/>
      <c r="G1825" s="41"/>
      <c r="H1825" s="7"/>
    </row>
    <row r="1826" spans="1:8" x14ac:dyDescent="0.25">
      <c r="A1826" s="7"/>
      <c r="G1826" s="41"/>
      <c r="H1826" s="7"/>
    </row>
    <row r="1827" spans="1:8" x14ac:dyDescent="0.25">
      <c r="A1827" s="7"/>
      <c r="G1827" s="41"/>
      <c r="H1827" s="7"/>
    </row>
    <row r="1828" spans="1:8" x14ac:dyDescent="0.25">
      <c r="A1828" s="7"/>
      <c r="G1828" s="41"/>
      <c r="H1828" s="7"/>
    </row>
    <row r="1829" spans="1:8" x14ac:dyDescent="0.25">
      <c r="A1829" s="7"/>
      <c r="G1829" s="41"/>
      <c r="H1829" s="7"/>
    </row>
    <row r="1830" spans="1:8" x14ac:dyDescent="0.25">
      <c r="A1830" s="7"/>
      <c r="G1830" s="41"/>
      <c r="H1830" s="7"/>
    </row>
    <row r="1831" spans="1:8" x14ac:dyDescent="0.25">
      <c r="A1831" s="7"/>
      <c r="G1831" s="41"/>
      <c r="H1831" s="7"/>
    </row>
    <row r="1832" spans="1:8" x14ac:dyDescent="0.25">
      <c r="A1832" s="7"/>
      <c r="G1832" s="41"/>
      <c r="H1832" s="7"/>
    </row>
    <row r="1833" spans="1:8" x14ac:dyDescent="0.25">
      <c r="A1833" s="7"/>
      <c r="G1833" s="41"/>
      <c r="H1833" s="7"/>
    </row>
    <row r="1834" spans="1:8" x14ac:dyDescent="0.25">
      <c r="A1834" s="7"/>
      <c r="G1834" s="41"/>
      <c r="H1834" s="7"/>
    </row>
    <row r="1835" spans="1:8" x14ac:dyDescent="0.25">
      <c r="A1835" s="7"/>
      <c r="G1835" s="41"/>
      <c r="H1835" s="7"/>
    </row>
    <row r="1836" spans="1:8" x14ac:dyDescent="0.25">
      <c r="A1836" s="7"/>
      <c r="G1836" s="41"/>
      <c r="H1836" s="7"/>
    </row>
    <row r="1837" spans="1:8" x14ac:dyDescent="0.25">
      <c r="A1837" s="7"/>
      <c r="G1837" s="41"/>
      <c r="H1837" s="7"/>
    </row>
    <row r="1838" spans="1:8" x14ac:dyDescent="0.25">
      <c r="A1838" s="7"/>
      <c r="G1838" s="41"/>
      <c r="H1838" s="7"/>
    </row>
    <row r="1839" spans="1:8" x14ac:dyDescent="0.25">
      <c r="A1839" s="7"/>
      <c r="G1839" s="41"/>
      <c r="H1839" s="7"/>
    </row>
    <row r="1840" spans="1:8" x14ac:dyDescent="0.25">
      <c r="A1840" s="7"/>
      <c r="G1840" s="41"/>
      <c r="H1840" s="7"/>
    </row>
    <row r="1841" spans="1:8" x14ac:dyDescent="0.25">
      <c r="A1841" s="7"/>
      <c r="G1841" s="41"/>
      <c r="H1841" s="7"/>
    </row>
    <row r="1842" spans="1:8" x14ac:dyDescent="0.25">
      <c r="A1842" s="7"/>
      <c r="G1842" s="41"/>
      <c r="H1842" s="7"/>
    </row>
    <row r="1843" spans="1:8" x14ac:dyDescent="0.25">
      <c r="A1843" s="7"/>
      <c r="G1843" s="41"/>
      <c r="H1843" s="7"/>
    </row>
    <row r="1844" spans="1:8" x14ac:dyDescent="0.25">
      <c r="A1844" s="7"/>
      <c r="G1844" s="41"/>
      <c r="H1844" s="7"/>
    </row>
    <row r="1845" spans="1:8" x14ac:dyDescent="0.25">
      <c r="A1845" s="7"/>
      <c r="G1845" s="41"/>
      <c r="H1845" s="7"/>
    </row>
    <row r="1846" spans="1:8" x14ac:dyDescent="0.25">
      <c r="A1846" s="7"/>
      <c r="G1846" s="41"/>
      <c r="H1846" s="7"/>
    </row>
    <row r="1847" spans="1:8" x14ac:dyDescent="0.25">
      <c r="A1847" s="7"/>
      <c r="G1847" s="41"/>
      <c r="H1847" s="7"/>
    </row>
    <row r="1848" spans="1:8" x14ac:dyDescent="0.25">
      <c r="A1848" s="7"/>
      <c r="G1848" s="41"/>
      <c r="H1848" s="7"/>
    </row>
    <row r="1849" spans="1:8" x14ac:dyDescent="0.25">
      <c r="A1849" s="7"/>
      <c r="G1849" s="41"/>
      <c r="H1849" s="7"/>
    </row>
    <row r="1850" spans="1:8" x14ac:dyDescent="0.25">
      <c r="A1850" s="7"/>
      <c r="G1850" s="41"/>
      <c r="H1850" s="7"/>
    </row>
    <row r="1851" spans="1:8" x14ac:dyDescent="0.25">
      <c r="A1851" s="7"/>
      <c r="G1851" s="41"/>
      <c r="H1851" s="7"/>
    </row>
    <row r="1852" spans="1:8" x14ac:dyDescent="0.25">
      <c r="A1852" s="7"/>
      <c r="G1852" s="41"/>
      <c r="H1852" s="7"/>
    </row>
    <row r="1853" spans="1:8" x14ac:dyDescent="0.25">
      <c r="A1853" s="7"/>
      <c r="G1853" s="41"/>
      <c r="H1853" s="7"/>
    </row>
    <row r="1854" spans="1:8" x14ac:dyDescent="0.25">
      <c r="A1854" s="7"/>
      <c r="G1854" s="41"/>
      <c r="H1854" s="7"/>
    </row>
    <row r="1855" spans="1:8" x14ac:dyDescent="0.25">
      <c r="A1855" s="7"/>
      <c r="G1855" s="41"/>
      <c r="H1855" s="7"/>
    </row>
    <row r="1856" spans="1:8" x14ac:dyDescent="0.25">
      <c r="A1856" s="7"/>
      <c r="G1856" s="41"/>
      <c r="H1856" s="7"/>
    </row>
    <row r="1857" spans="1:8" x14ac:dyDescent="0.25">
      <c r="A1857" s="7"/>
      <c r="G1857" s="41"/>
      <c r="H1857" s="7"/>
    </row>
    <row r="1858" spans="1:8" x14ac:dyDescent="0.25">
      <c r="A1858" s="7"/>
      <c r="G1858" s="41"/>
      <c r="H1858" s="7"/>
    </row>
    <row r="1859" spans="1:8" x14ac:dyDescent="0.25">
      <c r="A1859" s="7"/>
      <c r="G1859" s="41"/>
      <c r="H1859" s="7"/>
    </row>
    <row r="1860" spans="1:8" x14ac:dyDescent="0.25">
      <c r="A1860" s="7"/>
      <c r="G1860" s="41"/>
      <c r="H1860" s="7"/>
    </row>
    <row r="1861" spans="1:8" x14ac:dyDescent="0.25">
      <c r="A1861" s="7"/>
      <c r="G1861" s="41"/>
      <c r="H1861" s="7"/>
    </row>
    <row r="1862" spans="1:8" x14ac:dyDescent="0.25">
      <c r="A1862" s="7"/>
      <c r="G1862" s="41"/>
      <c r="H1862" s="7"/>
    </row>
    <row r="1863" spans="1:8" x14ac:dyDescent="0.25">
      <c r="A1863" s="7"/>
      <c r="G1863" s="41"/>
      <c r="H1863" s="7"/>
    </row>
    <row r="1864" spans="1:8" x14ac:dyDescent="0.25">
      <c r="A1864" s="7"/>
      <c r="G1864" s="41"/>
      <c r="H1864" s="7"/>
    </row>
    <row r="1865" spans="1:8" x14ac:dyDescent="0.25">
      <c r="A1865" s="7"/>
      <c r="G1865" s="41"/>
      <c r="H1865" s="7"/>
    </row>
    <row r="1866" spans="1:8" x14ac:dyDescent="0.25">
      <c r="A1866" s="7"/>
      <c r="G1866" s="41"/>
      <c r="H1866" s="7"/>
    </row>
    <row r="1867" spans="1:8" x14ac:dyDescent="0.25">
      <c r="A1867" s="7"/>
      <c r="G1867" s="41"/>
      <c r="H1867" s="7"/>
    </row>
    <row r="1868" spans="1:8" x14ac:dyDescent="0.25">
      <c r="A1868" s="7"/>
      <c r="G1868" s="41"/>
      <c r="H1868" s="7"/>
    </row>
    <row r="1869" spans="1:8" x14ac:dyDescent="0.25">
      <c r="A1869" s="7"/>
      <c r="G1869" s="41"/>
      <c r="H1869" s="7"/>
    </row>
    <row r="1870" spans="1:8" x14ac:dyDescent="0.25">
      <c r="A1870" s="7"/>
      <c r="G1870" s="41"/>
      <c r="H1870" s="7"/>
    </row>
    <row r="1871" spans="1:8" x14ac:dyDescent="0.25">
      <c r="A1871" s="7"/>
      <c r="G1871" s="41"/>
      <c r="H1871" s="7"/>
    </row>
    <row r="1872" spans="1:8" x14ac:dyDescent="0.25">
      <c r="A1872" s="7"/>
      <c r="G1872" s="41"/>
      <c r="H1872" s="7"/>
    </row>
    <row r="1873" spans="1:8" x14ac:dyDescent="0.25">
      <c r="A1873" s="7"/>
      <c r="G1873" s="41"/>
      <c r="H1873" s="7"/>
    </row>
    <row r="1874" spans="1:8" x14ac:dyDescent="0.25">
      <c r="A1874" s="7"/>
      <c r="G1874" s="41"/>
      <c r="H1874" s="7"/>
    </row>
    <row r="1875" spans="1:8" x14ac:dyDescent="0.25">
      <c r="A1875" s="7"/>
      <c r="G1875" s="41"/>
      <c r="H1875" s="7"/>
    </row>
    <row r="1876" spans="1:8" x14ac:dyDescent="0.25">
      <c r="A1876" s="7"/>
      <c r="G1876" s="41"/>
      <c r="H1876" s="7"/>
    </row>
    <row r="1877" spans="1:8" x14ac:dyDescent="0.25">
      <c r="A1877" s="7"/>
      <c r="G1877" s="41"/>
      <c r="H1877" s="7"/>
    </row>
    <row r="1878" spans="1:8" x14ac:dyDescent="0.25">
      <c r="A1878" s="7"/>
      <c r="G1878" s="41"/>
      <c r="H1878" s="7"/>
    </row>
    <row r="1879" spans="1:8" x14ac:dyDescent="0.25">
      <c r="A1879" s="7"/>
      <c r="G1879" s="41"/>
      <c r="H1879" s="7"/>
    </row>
    <row r="1880" spans="1:8" x14ac:dyDescent="0.25">
      <c r="A1880" s="7"/>
      <c r="G1880" s="41"/>
      <c r="H1880" s="7"/>
    </row>
    <row r="1881" spans="1:8" x14ac:dyDescent="0.25">
      <c r="A1881" s="7"/>
      <c r="G1881" s="41"/>
      <c r="H1881" s="7"/>
    </row>
    <row r="1882" spans="1:8" x14ac:dyDescent="0.25">
      <c r="A1882" s="7"/>
      <c r="G1882" s="41"/>
      <c r="H1882" s="7"/>
    </row>
    <row r="1883" spans="1:8" x14ac:dyDescent="0.25">
      <c r="A1883" s="7"/>
      <c r="G1883" s="41"/>
      <c r="H1883" s="7"/>
    </row>
    <row r="1884" spans="1:8" x14ac:dyDescent="0.25">
      <c r="A1884" s="7"/>
      <c r="G1884" s="41"/>
      <c r="H1884" s="7"/>
    </row>
    <row r="1885" spans="1:8" x14ac:dyDescent="0.25">
      <c r="A1885" s="7"/>
      <c r="G1885" s="41"/>
      <c r="H1885" s="7"/>
    </row>
    <row r="1886" spans="1:8" x14ac:dyDescent="0.25">
      <c r="A1886" s="7"/>
      <c r="G1886" s="41"/>
      <c r="H1886" s="7"/>
    </row>
    <row r="1887" spans="1:8" x14ac:dyDescent="0.25">
      <c r="A1887" s="7"/>
      <c r="G1887" s="41"/>
      <c r="H1887" s="7"/>
    </row>
    <row r="1888" spans="1:8" x14ac:dyDescent="0.25">
      <c r="A1888" s="7"/>
      <c r="G1888" s="41"/>
      <c r="H1888" s="7"/>
    </row>
    <row r="1889" spans="1:8" x14ac:dyDescent="0.25">
      <c r="A1889" s="7"/>
      <c r="G1889" s="41"/>
      <c r="H1889" s="7"/>
    </row>
    <row r="1890" spans="1:8" x14ac:dyDescent="0.25">
      <c r="A1890" s="7"/>
      <c r="G1890" s="41"/>
      <c r="H1890" s="7"/>
    </row>
    <row r="1891" spans="1:8" x14ac:dyDescent="0.25">
      <c r="A1891" s="7"/>
      <c r="G1891" s="41"/>
      <c r="H1891" s="7"/>
    </row>
    <row r="1892" spans="1:8" x14ac:dyDescent="0.25">
      <c r="A1892" s="7"/>
      <c r="G1892" s="41"/>
      <c r="H1892" s="7"/>
    </row>
    <row r="1893" spans="1:8" x14ac:dyDescent="0.25">
      <c r="A1893" s="7"/>
      <c r="G1893" s="41"/>
      <c r="H1893" s="7"/>
    </row>
    <row r="1894" spans="1:8" x14ac:dyDescent="0.25">
      <c r="A1894" s="7"/>
      <c r="G1894" s="41"/>
      <c r="H1894" s="7"/>
    </row>
    <row r="1895" spans="1:8" x14ac:dyDescent="0.25">
      <c r="A1895" s="7"/>
      <c r="G1895" s="41"/>
      <c r="H1895" s="7"/>
    </row>
    <row r="1896" spans="1:8" x14ac:dyDescent="0.25">
      <c r="A1896" s="7"/>
      <c r="G1896" s="41"/>
      <c r="H1896" s="7"/>
    </row>
    <row r="1897" spans="1:8" x14ac:dyDescent="0.25">
      <c r="A1897" s="7"/>
      <c r="G1897" s="41"/>
      <c r="H1897" s="7"/>
    </row>
    <row r="1898" spans="1:8" x14ac:dyDescent="0.25">
      <c r="A1898" s="7"/>
      <c r="G1898" s="41"/>
      <c r="H1898" s="7"/>
    </row>
    <row r="1899" spans="1:8" x14ac:dyDescent="0.25">
      <c r="A1899" s="7"/>
      <c r="G1899" s="41"/>
      <c r="H1899" s="7"/>
    </row>
    <row r="1900" spans="1:8" x14ac:dyDescent="0.25">
      <c r="A1900" s="7"/>
      <c r="G1900" s="41"/>
      <c r="H1900" s="7"/>
    </row>
    <row r="1901" spans="1:8" x14ac:dyDescent="0.25">
      <c r="A1901" s="7"/>
      <c r="G1901" s="41"/>
      <c r="H1901" s="7"/>
    </row>
    <row r="1902" spans="1:8" x14ac:dyDescent="0.25">
      <c r="A1902" s="7"/>
      <c r="G1902" s="41"/>
      <c r="H1902" s="7"/>
    </row>
    <row r="1903" spans="1:8" x14ac:dyDescent="0.25">
      <c r="A1903" s="7"/>
      <c r="G1903" s="41"/>
      <c r="H1903" s="7"/>
    </row>
    <row r="1904" spans="1:8" x14ac:dyDescent="0.25">
      <c r="A1904" s="7"/>
      <c r="G1904" s="41"/>
      <c r="H1904" s="7"/>
    </row>
    <row r="1905" spans="1:8" x14ac:dyDescent="0.25">
      <c r="A1905" s="7"/>
      <c r="G1905" s="41"/>
      <c r="H1905" s="7"/>
    </row>
    <row r="1906" spans="1:8" x14ac:dyDescent="0.25">
      <c r="A1906" s="7"/>
      <c r="G1906" s="41"/>
      <c r="H1906" s="7"/>
    </row>
    <row r="1907" spans="1:8" x14ac:dyDescent="0.25">
      <c r="A1907" s="7"/>
      <c r="G1907" s="41"/>
      <c r="H1907" s="7"/>
    </row>
    <row r="1908" spans="1:8" x14ac:dyDescent="0.25">
      <c r="A1908" s="7"/>
      <c r="G1908" s="41"/>
      <c r="H1908" s="7"/>
    </row>
    <row r="1909" spans="1:8" x14ac:dyDescent="0.25">
      <c r="A1909" s="7"/>
      <c r="G1909" s="41"/>
      <c r="H1909" s="7"/>
    </row>
    <row r="1910" spans="1:8" x14ac:dyDescent="0.25">
      <c r="A1910" s="7"/>
      <c r="G1910" s="41"/>
      <c r="H1910" s="7"/>
    </row>
    <row r="1911" spans="1:8" x14ac:dyDescent="0.25">
      <c r="A1911" s="7"/>
      <c r="G1911" s="41"/>
      <c r="H1911" s="7"/>
    </row>
    <row r="1912" spans="1:8" x14ac:dyDescent="0.25">
      <c r="A1912" s="7"/>
      <c r="G1912" s="41"/>
      <c r="H1912" s="7"/>
    </row>
    <row r="1913" spans="1:8" x14ac:dyDescent="0.25">
      <c r="A1913" s="7"/>
      <c r="G1913" s="41"/>
      <c r="H1913" s="7"/>
    </row>
    <row r="1914" spans="1:8" x14ac:dyDescent="0.25">
      <c r="A1914" s="7"/>
      <c r="G1914" s="41"/>
      <c r="H1914" s="7"/>
    </row>
    <row r="1915" spans="1:8" x14ac:dyDescent="0.25">
      <c r="A1915" s="7"/>
      <c r="G1915" s="41"/>
      <c r="H1915" s="7"/>
    </row>
    <row r="1916" spans="1:8" x14ac:dyDescent="0.25">
      <c r="A1916" s="7"/>
      <c r="G1916" s="41"/>
      <c r="H1916" s="7"/>
    </row>
    <row r="1917" spans="1:8" x14ac:dyDescent="0.25">
      <c r="A1917" s="7"/>
      <c r="G1917" s="41"/>
      <c r="H1917" s="7"/>
    </row>
    <row r="1918" spans="1:8" x14ac:dyDescent="0.25">
      <c r="A1918" s="7"/>
      <c r="G1918" s="41"/>
      <c r="H1918" s="7"/>
    </row>
    <row r="1919" spans="1:8" x14ac:dyDescent="0.25">
      <c r="A1919" s="7"/>
      <c r="G1919" s="41"/>
      <c r="H1919" s="7"/>
    </row>
    <row r="1920" spans="1:8" x14ac:dyDescent="0.25">
      <c r="A1920" s="7"/>
      <c r="G1920" s="41"/>
      <c r="H1920" s="7"/>
    </row>
    <row r="1921" spans="1:8" x14ac:dyDescent="0.25">
      <c r="A1921" s="7"/>
      <c r="G1921" s="41"/>
      <c r="H1921" s="7"/>
    </row>
    <row r="1922" spans="1:8" x14ac:dyDescent="0.25">
      <c r="A1922" s="7"/>
      <c r="G1922" s="41"/>
      <c r="H1922" s="7"/>
    </row>
    <row r="1923" spans="1:8" x14ac:dyDescent="0.25">
      <c r="A1923" s="7"/>
      <c r="G1923" s="41"/>
      <c r="H1923" s="7"/>
    </row>
    <row r="1924" spans="1:8" x14ac:dyDescent="0.25">
      <c r="A1924" s="7"/>
      <c r="G1924" s="41"/>
      <c r="H1924" s="7"/>
    </row>
    <row r="1925" spans="1:8" x14ac:dyDescent="0.25">
      <c r="A1925" s="7"/>
      <c r="G1925" s="41"/>
      <c r="H1925" s="7"/>
    </row>
    <row r="1926" spans="1:8" x14ac:dyDescent="0.25">
      <c r="A1926" s="7"/>
      <c r="G1926" s="41"/>
      <c r="H1926" s="7"/>
    </row>
    <row r="1927" spans="1:8" x14ac:dyDescent="0.25">
      <c r="A1927" s="7"/>
      <c r="G1927" s="41"/>
      <c r="H1927" s="7"/>
    </row>
    <row r="1928" spans="1:8" x14ac:dyDescent="0.25">
      <c r="A1928" s="7"/>
      <c r="G1928" s="41"/>
      <c r="H1928" s="7"/>
    </row>
    <row r="1929" spans="1:8" x14ac:dyDescent="0.25">
      <c r="A1929" s="7"/>
      <c r="G1929" s="41"/>
      <c r="H1929" s="7"/>
    </row>
    <row r="1930" spans="1:8" x14ac:dyDescent="0.25">
      <c r="A1930" s="7"/>
      <c r="G1930" s="41"/>
      <c r="H1930" s="7"/>
    </row>
    <row r="1931" spans="1:8" x14ac:dyDescent="0.25">
      <c r="A1931" s="7"/>
      <c r="G1931" s="41"/>
      <c r="H1931" s="7"/>
    </row>
    <row r="1932" spans="1:8" x14ac:dyDescent="0.25">
      <c r="A1932" s="7"/>
      <c r="G1932" s="41"/>
      <c r="H1932" s="7"/>
    </row>
    <row r="1933" spans="1:8" x14ac:dyDescent="0.25">
      <c r="A1933" s="7"/>
      <c r="G1933" s="41"/>
      <c r="H1933" s="7"/>
    </row>
    <row r="1934" spans="1:8" x14ac:dyDescent="0.25">
      <c r="A1934" s="7"/>
      <c r="G1934" s="41"/>
      <c r="H1934" s="7"/>
    </row>
    <row r="1935" spans="1:8" x14ac:dyDescent="0.25">
      <c r="A1935" s="7"/>
      <c r="G1935" s="41"/>
      <c r="H1935" s="7"/>
    </row>
    <row r="1936" spans="1:8" x14ac:dyDescent="0.25">
      <c r="A1936" s="7"/>
      <c r="G1936" s="41"/>
      <c r="H1936" s="7"/>
    </row>
    <row r="1937" spans="1:8" x14ac:dyDescent="0.25">
      <c r="A1937" s="7"/>
      <c r="G1937" s="41"/>
      <c r="H1937" s="7"/>
    </row>
    <row r="1938" spans="1:8" x14ac:dyDescent="0.25">
      <c r="A1938" s="7"/>
      <c r="G1938" s="41"/>
      <c r="H1938" s="7"/>
    </row>
    <row r="1939" spans="1:8" x14ac:dyDescent="0.25">
      <c r="A1939" s="7"/>
      <c r="G1939" s="41"/>
      <c r="H1939" s="7"/>
    </row>
    <row r="1940" spans="1:8" x14ac:dyDescent="0.25">
      <c r="A1940" s="7"/>
      <c r="G1940" s="41"/>
      <c r="H1940" s="7"/>
    </row>
    <row r="1941" spans="1:8" x14ac:dyDescent="0.25">
      <c r="A1941" s="7"/>
      <c r="G1941" s="41"/>
      <c r="H1941" s="7"/>
    </row>
    <row r="1942" spans="1:8" x14ac:dyDescent="0.25">
      <c r="A1942" s="7"/>
      <c r="G1942" s="41"/>
      <c r="H1942" s="7"/>
    </row>
    <row r="1943" spans="1:8" x14ac:dyDescent="0.25">
      <c r="A1943" s="7"/>
      <c r="G1943" s="41"/>
      <c r="H1943" s="7"/>
    </row>
    <row r="1944" spans="1:8" x14ac:dyDescent="0.25">
      <c r="A1944" s="7"/>
      <c r="G1944" s="41"/>
      <c r="H1944" s="7"/>
    </row>
    <row r="1945" spans="1:8" x14ac:dyDescent="0.25">
      <c r="A1945" s="7"/>
      <c r="G1945" s="41"/>
      <c r="H1945" s="7"/>
    </row>
    <row r="1946" spans="1:8" x14ac:dyDescent="0.25">
      <c r="A1946" s="7"/>
      <c r="G1946" s="41"/>
      <c r="H1946" s="7"/>
    </row>
    <row r="1947" spans="1:8" x14ac:dyDescent="0.25">
      <c r="A1947" s="7"/>
      <c r="G1947" s="41"/>
      <c r="H1947" s="7"/>
    </row>
    <row r="1948" spans="1:8" x14ac:dyDescent="0.25">
      <c r="A1948" s="7"/>
      <c r="G1948" s="41"/>
      <c r="H1948" s="7"/>
    </row>
    <row r="1949" spans="1:8" x14ac:dyDescent="0.25">
      <c r="A1949" s="7"/>
      <c r="G1949" s="41"/>
      <c r="H1949" s="7"/>
    </row>
    <row r="1950" spans="1:8" x14ac:dyDescent="0.25">
      <c r="A1950" s="7"/>
      <c r="G1950" s="41"/>
      <c r="H1950" s="7"/>
    </row>
    <row r="1951" spans="1:8" x14ac:dyDescent="0.25">
      <c r="A1951" s="7"/>
      <c r="G1951" s="41"/>
      <c r="H1951" s="7"/>
    </row>
    <row r="1952" spans="1:8" x14ac:dyDescent="0.25">
      <c r="A1952" s="7"/>
      <c r="G1952" s="41"/>
      <c r="H1952" s="7"/>
    </row>
    <row r="1953" spans="1:8" x14ac:dyDescent="0.25">
      <c r="A1953" s="7"/>
      <c r="G1953" s="41"/>
      <c r="H1953" s="7"/>
    </row>
    <row r="1954" spans="1:8" x14ac:dyDescent="0.25">
      <c r="A1954" s="7"/>
      <c r="G1954" s="41"/>
      <c r="H1954" s="7"/>
    </row>
    <row r="1955" spans="1:8" x14ac:dyDescent="0.25">
      <c r="A1955" s="7"/>
      <c r="G1955" s="41"/>
      <c r="H1955" s="7"/>
    </row>
    <row r="1956" spans="1:8" x14ac:dyDescent="0.25">
      <c r="A1956" s="7"/>
      <c r="G1956" s="41"/>
      <c r="H1956" s="7"/>
    </row>
    <row r="1957" spans="1:8" x14ac:dyDescent="0.25">
      <c r="A1957" s="7"/>
      <c r="G1957" s="41"/>
      <c r="H1957" s="7"/>
    </row>
    <row r="1958" spans="1:8" x14ac:dyDescent="0.25">
      <c r="A1958" s="7"/>
      <c r="G1958" s="41"/>
      <c r="H1958" s="7"/>
    </row>
    <row r="1959" spans="1:8" x14ac:dyDescent="0.25">
      <c r="A1959" s="7"/>
      <c r="G1959" s="41"/>
      <c r="H1959" s="7"/>
    </row>
    <row r="1960" spans="1:8" x14ac:dyDescent="0.25">
      <c r="A1960" s="7"/>
      <c r="G1960" s="41"/>
      <c r="H1960" s="7"/>
    </row>
    <row r="1961" spans="1:8" x14ac:dyDescent="0.25">
      <c r="A1961" s="7"/>
      <c r="G1961" s="41"/>
      <c r="H1961" s="7"/>
    </row>
    <row r="1962" spans="1:8" x14ac:dyDescent="0.25">
      <c r="A1962" s="7"/>
      <c r="G1962" s="41"/>
      <c r="H1962" s="7"/>
    </row>
    <row r="1963" spans="1:8" x14ac:dyDescent="0.25">
      <c r="A1963" s="7"/>
      <c r="G1963" s="41"/>
      <c r="H1963" s="7"/>
    </row>
    <row r="1964" spans="1:8" x14ac:dyDescent="0.25">
      <c r="A1964" s="7"/>
      <c r="G1964" s="41"/>
      <c r="H1964" s="7"/>
    </row>
    <row r="1965" spans="1:8" x14ac:dyDescent="0.25">
      <c r="A1965" s="7"/>
      <c r="G1965" s="41"/>
      <c r="H1965" s="7"/>
    </row>
    <row r="1966" spans="1:8" x14ac:dyDescent="0.25">
      <c r="A1966" s="7"/>
      <c r="G1966" s="41"/>
      <c r="H1966" s="7"/>
    </row>
    <row r="1967" spans="1:8" x14ac:dyDescent="0.25">
      <c r="A1967" s="7"/>
      <c r="G1967" s="41"/>
      <c r="H1967" s="7"/>
    </row>
    <row r="1968" spans="1:8" x14ac:dyDescent="0.25">
      <c r="A1968" s="7"/>
      <c r="G1968" s="41"/>
      <c r="H1968" s="7"/>
    </row>
    <row r="1969" spans="1:8" x14ac:dyDescent="0.25">
      <c r="A1969" s="7"/>
      <c r="G1969" s="41"/>
      <c r="H1969" s="7"/>
    </row>
    <row r="1970" spans="1:8" x14ac:dyDescent="0.25">
      <c r="A1970" s="7"/>
      <c r="G1970" s="41"/>
      <c r="H1970" s="7"/>
    </row>
    <row r="1971" spans="1:8" x14ac:dyDescent="0.25">
      <c r="A1971" s="7"/>
      <c r="G1971" s="41"/>
      <c r="H1971" s="7"/>
    </row>
    <row r="1972" spans="1:8" x14ac:dyDescent="0.25">
      <c r="A1972" s="7"/>
      <c r="G1972" s="41"/>
      <c r="H1972" s="7"/>
    </row>
    <row r="1973" spans="1:8" x14ac:dyDescent="0.25">
      <c r="A1973" s="7"/>
      <c r="G1973" s="41"/>
      <c r="H1973" s="7"/>
    </row>
    <row r="1974" spans="1:8" x14ac:dyDescent="0.25">
      <c r="A1974" s="7"/>
      <c r="G1974" s="41"/>
      <c r="H1974" s="7"/>
    </row>
    <row r="1975" spans="1:8" x14ac:dyDescent="0.25">
      <c r="A1975" s="7"/>
      <c r="G1975" s="41"/>
      <c r="H1975" s="7"/>
    </row>
    <row r="1976" spans="1:8" x14ac:dyDescent="0.25">
      <c r="A1976" s="7"/>
      <c r="G1976" s="41"/>
      <c r="H1976" s="7"/>
    </row>
    <row r="1977" spans="1:8" x14ac:dyDescent="0.25">
      <c r="A1977" s="7"/>
      <c r="G1977" s="41"/>
      <c r="H1977" s="7"/>
    </row>
    <row r="1978" spans="1:8" x14ac:dyDescent="0.25">
      <c r="A1978" s="7"/>
      <c r="G1978" s="41"/>
      <c r="H1978" s="7"/>
    </row>
    <row r="1979" spans="1:8" x14ac:dyDescent="0.25">
      <c r="A1979" s="7"/>
      <c r="G1979" s="41"/>
      <c r="H1979" s="7"/>
    </row>
    <row r="1980" spans="1:8" x14ac:dyDescent="0.25">
      <c r="A1980" s="7"/>
      <c r="G1980" s="41"/>
      <c r="H1980" s="7"/>
    </row>
    <row r="1981" spans="1:8" x14ac:dyDescent="0.25">
      <c r="A1981" s="7"/>
      <c r="G1981" s="41"/>
      <c r="H1981" s="7"/>
    </row>
    <row r="1982" spans="1:8" x14ac:dyDescent="0.25">
      <c r="A1982" s="7"/>
      <c r="G1982" s="41"/>
      <c r="H1982" s="7"/>
    </row>
    <row r="1983" spans="1:8" x14ac:dyDescent="0.25">
      <c r="A1983" s="7"/>
      <c r="G1983" s="41"/>
      <c r="H1983" s="7"/>
    </row>
    <row r="1984" spans="1:8" x14ac:dyDescent="0.25">
      <c r="A1984" s="7"/>
      <c r="G1984" s="41"/>
      <c r="H1984" s="7"/>
    </row>
    <row r="1985" spans="1:8" x14ac:dyDescent="0.25">
      <c r="A1985" s="7"/>
      <c r="G1985" s="41"/>
      <c r="H1985" s="7"/>
    </row>
    <row r="1986" spans="1:8" x14ac:dyDescent="0.25">
      <c r="A1986" s="7"/>
      <c r="G1986" s="41"/>
      <c r="H1986" s="7"/>
    </row>
    <row r="1987" spans="1:8" x14ac:dyDescent="0.25">
      <c r="A1987" s="7"/>
      <c r="G1987" s="41"/>
      <c r="H1987" s="7"/>
    </row>
    <row r="1988" spans="1:8" x14ac:dyDescent="0.25">
      <c r="A1988" s="7"/>
      <c r="G1988" s="41"/>
      <c r="H1988" s="7"/>
    </row>
    <row r="1989" spans="1:8" x14ac:dyDescent="0.25">
      <c r="A1989" s="7"/>
      <c r="G1989" s="41"/>
      <c r="H1989" s="7"/>
    </row>
    <row r="1990" spans="1:8" x14ac:dyDescent="0.25">
      <c r="A1990" s="7"/>
      <c r="G1990" s="41"/>
      <c r="H1990" s="7"/>
    </row>
    <row r="1991" spans="1:8" x14ac:dyDescent="0.25">
      <c r="A1991" s="7"/>
      <c r="G1991" s="41"/>
      <c r="H1991" s="7"/>
    </row>
    <row r="1992" spans="1:8" x14ac:dyDescent="0.25">
      <c r="A1992" s="7"/>
      <c r="G1992" s="41"/>
      <c r="H1992" s="7"/>
    </row>
    <row r="1993" spans="1:8" x14ac:dyDescent="0.25">
      <c r="A1993" s="7"/>
      <c r="G1993" s="41"/>
      <c r="H1993" s="7"/>
    </row>
    <row r="1994" spans="1:8" x14ac:dyDescent="0.25">
      <c r="A1994" s="7"/>
      <c r="G1994" s="41"/>
      <c r="H1994" s="7"/>
    </row>
    <row r="1995" spans="1:8" x14ac:dyDescent="0.25">
      <c r="A1995" s="7"/>
      <c r="G1995" s="41"/>
      <c r="H1995" s="7"/>
    </row>
    <row r="1996" spans="1:8" x14ac:dyDescent="0.25">
      <c r="A1996" s="7"/>
      <c r="G1996" s="41"/>
      <c r="H1996" s="7"/>
    </row>
    <row r="1997" spans="1:8" x14ac:dyDescent="0.25">
      <c r="A1997" s="7"/>
      <c r="G1997" s="41"/>
      <c r="H1997" s="7"/>
    </row>
    <row r="1998" spans="1:8" x14ac:dyDescent="0.25">
      <c r="A1998" s="7"/>
      <c r="G1998" s="41"/>
      <c r="H1998" s="7"/>
    </row>
    <row r="1999" spans="1:8" x14ac:dyDescent="0.25">
      <c r="A1999" s="7"/>
      <c r="G1999" s="41"/>
      <c r="H1999" s="7"/>
    </row>
    <row r="2000" spans="1:8" x14ac:dyDescent="0.25">
      <c r="A2000" s="7"/>
      <c r="G2000" s="41"/>
      <c r="H2000" s="7"/>
    </row>
    <row r="2001" spans="1:8" x14ac:dyDescent="0.25">
      <c r="A2001" s="7"/>
      <c r="G2001" s="41"/>
      <c r="H2001" s="7"/>
    </row>
    <row r="2002" spans="1:8" x14ac:dyDescent="0.25">
      <c r="A2002" s="7"/>
      <c r="G2002" s="41"/>
      <c r="H2002" s="7"/>
    </row>
    <row r="2003" spans="1:8" x14ac:dyDescent="0.25">
      <c r="A2003" s="7"/>
      <c r="G2003" s="41"/>
      <c r="H2003" s="7"/>
    </row>
    <row r="2004" spans="1:8" x14ac:dyDescent="0.25">
      <c r="A2004" s="7"/>
      <c r="G2004" s="41"/>
      <c r="H2004" s="7"/>
    </row>
    <row r="2005" spans="1:8" x14ac:dyDescent="0.25">
      <c r="A2005" s="7"/>
      <c r="G2005" s="41"/>
      <c r="H2005" s="7"/>
    </row>
    <row r="2006" spans="1:8" x14ac:dyDescent="0.25">
      <c r="A2006" s="7"/>
      <c r="G2006" s="41"/>
      <c r="H2006" s="7"/>
    </row>
    <row r="2007" spans="1:8" x14ac:dyDescent="0.25">
      <c r="A2007" s="7"/>
      <c r="G2007" s="41"/>
      <c r="H2007" s="7"/>
    </row>
    <row r="2008" spans="1:8" x14ac:dyDescent="0.25">
      <c r="A2008" s="7"/>
      <c r="G2008" s="41"/>
      <c r="H2008" s="7"/>
    </row>
    <row r="2009" spans="1:8" x14ac:dyDescent="0.25">
      <c r="A2009" s="7"/>
      <c r="G2009" s="41"/>
      <c r="H2009" s="7"/>
    </row>
    <row r="2010" spans="1:8" x14ac:dyDescent="0.25">
      <c r="A2010" s="7"/>
      <c r="G2010" s="41"/>
      <c r="H2010" s="7"/>
    </row>
    <row r="2011" spans="1:8" x14ac:dyDescent="0.25">
      <c r="A2011" s="7"/>
      <c r="G2011" s="41"/>
      <c r="H2011" s="7"/>
    </row>
    <row r="2012" spans="1:8" x14ac:dyDescent="0.25">
      <c r="A2012" s="7"/>
      <c r="G2012" s="41"/>
      <c r="H2012" s="7"/>
    </row>
    <row r="2013" spans="1:8" x14ac:dyDescent="0.25">
      <c r="A2013" s="7"/>
      <c r="G2013" s="41"/>
      <c r="H2013" s="7"/>
    </row>
    <row r="2014" spans="1:8" x14ac:dyDescent="0.25">
      <c r="A2014" s="7"/>
      <c r="G2014" s="41"/>
      <c r="H2014" s="7"/>
    </row>
    <row r="2015" spans="1:8" x14ac:dyDescent="0.25">
      <c r="A2015" s="7"/>
      <c r="G2015" s="41"/>
      <c r="H2015" s="7"/>
    </row>
    <row r="2016" spans="1:8" x14ac:dyDescent="0.25">
      <c r="A2016" s="7"/>
      <c r="G2016" s="41"/>
      <c r="H2016" s="7"/>
    </row>
    <row r="2017" spans="1:8" x14ac:dyDescent="0.25">
      <c r="A2017" s="7"/>
      <c r="G2017" s="41"/>
      <c r="H2017" s="7"/>
    </row>
    <row r="2018" spans="1:8" x14ac:dyDescent="0.25">
      <c r="A2018" s="7"/>
      <c r="G2018" s="41"/>
      <c r="H2018" s="7"/>
    </row>
    <row r="2019" spans="1:8" x14ac:dyDescent="0.25">
      <c r="A2019" s="7"/>
      <c r="G2019" s="41"/>
      <c r="H2019" s="7"/>
    </row>
    <row r="2020" spans="1:8" x14ac:dyDescent="0.25">
      <c r="A2020" s="7"/>
      <c r="G2020" s="41"/>
      <c r="H2020" s="7"/>
    </row>
    <row r="2021" spans="1:8" x14ac:dyDescent="0.25">
      <c r="A2021" s="7"/>
      <c r="G2021" s="41"/>
      <c r="H2021" s="7"/>
    </row>
    <row r="2022" spans="1:8" x14ac:dyDescent="0.25">
      <c r="A2022" s="7"/>
      <c r="G2022" s="41"/>
      <c r="H2022" s="7"/>
    </row>
    <row r="2023" spans="1:8" x14ac:dyDescent="0.25">
      <c r="A2023" s="7"/>
      <c r="G2023" s="41"/>
      <c r="H2023" s="7"/>
    </row>
    <row r="2024" spans="1:8" x14ac:dyDescent="0.25">
      <c r="A2024" s="7"/>
      <c r="G2024" s="41"/>
      <c r="H2024" s="7"/>
    </row>
    <row r="2025" spans="1:8" x14ac:dyDescent="0.25">
      <c r="A2025" s="7"/>
      <c r="G2025" s="41"/>
      <c r="H2025" s="7"/>
    </row>
    <row r="2026" spans="1:8" x14ac:dyDescent="0.25">
      <c r="A2026" s="7"/>
      <c r="G2026" s="41"/>
      <c r="H2026" s="7"/>
    </row>
    <row r="2027" spans="1:8" x14ac:dyDescent="0.25">
      <c r="A2027" s="7"/>
      <c r="G2027" s="41"/>
      <c r="H2027" s="7"/>
    </row>
    <row r="2028" spans="1:8" x14ac:dyDescent="0.25">
      <c r="A2028" s="7"/>
      <c r="G2028" s="41"/>
      <c r="H2028" s="7"/>
    </row>
    <row r="2029" spans="1:8" x14ac:dyDescent="0.25">
      <c r="A2029" s="7"/>
      <c r="G2029" s="41"/>
      <c r="H2029" s="7"/>
    </row>
    <row r="2030" spans="1:8" x14ac:dyDescent="0.25">
      <c r="A2030" s="7"/>
      <c r="G2030" s="41"/>
      <c r="H2030" s="7"/>
    </row>
    <row r="2031" spans="1:8" x14ac:dyDescent="0.25">
      <c r="A2031" s="7"/>
      <c r="G2031" s="41"/>
      <c r="H2031" s="7"/>
    </row>
    <row r="2032" spans="1:8" x14ac:dyDescent="0.25">
      <c r="A2032" s="7"/>
      <c r="G2032" s="41"/>
      <c r="H2032" s="7"/>
    </row>
    <row r="2033" spans="1:8" x14ac:dyDescent="0.25">
      <c r="A2033" s="7"/>
      <c r="G2033" s="41"/>
      <c r="H2033" s="7"/>
    </row>
    <row r="2034" spans="1:8" x14ac:dyDescent="0.25">
      <c r="A2034" s="7"/>
      <c r="G2034" s="41"/>
      <c r="H2034" s="7"/>
    </row>
    <row r="2035" spans="1:8" x14ac:dyDescent="0.25">
      <c r="A2035" s="7"/>
      <c r="G2035" s="41"/>
      <c r="H2035" s="7"/>
    </row>
    <row r="2036" spans="1:8" x14ac:dyDescent="0.25">
      <c r="A2036" s="7"/>
      <c r="G2036" s="41"/>
      <c r="H2036" s="7"/>
    </row>
    <row r="2037" spans="1:8" x14ac:dyDescent="0.25">
      <c r="A2037" s="7"/>
      <c r="G2037" s="41"/>
      <c r="H2037" s="7"/>
    </row>
    <row r="2038" spans="1:8" x14ac:dyDescent="0.25">
      <c r="A2038" s="7"/>
      <c r="G2038" s="41"/>
      <c r="H2038" s="7"/>
    </row>
    <row r="2039" spans="1:8" x14ac:dyDescent="0.25">
      <c r="A2039" s="7"/>
      <c r="G2039" s="41"/>
      <c r="H2039" s="7"/>
    </row>
    <row r="2040" spans="1:8" x14ac:dyDescent="0.25">
      <c r="A2040" s="7"/>
      <c r="G2040" s="41"/>
      <c r="H2040" s="7"/>
    </row>
    <row r="2041" spans="1:8" x14ac:dyDescent="0.25">
      <c r="A2041" s="7"/>
      <c r="G2041" s="41"/>
      <c r="H2041" s="7"/>
    </row>
    <row r="2042" spans="1:8" x14ac:dyDescent="0.25">
      <c r="A2042" s="7"/>
      <c r="G2042" s="41"/>
      <c r="H2042" s="7"/>
    </row>
    <row r="2043" spans="1:8" x14ac:dyDescent="0.25">
      <c r="A2043" s="7"/>
      <c r="G2043" s="41"/>
      <c r="H2043" s="7"/>
    </row>
    <row r="2044" spans="1:8" x14ac:dyDescent="0.25">
      <c r="A2044" s="7"/>
      <c r="G2044" s="41"/>
      <c r="H2044" s="7"/>
    </row>
    <row r="2045" spans="1:8" x14ac:dyDescent="0.25">
      <c r="A2045" s="7"/>
      <c r="G2045" s="41"/>
      <c r="H2045" s="7"/>
    </row>
    <row r="2046" spans="1:8" x14ac:dyDescent="0.25">
      <c r="A2046" s="7"/>
      <c r="G2046" s="41"/>
      <c r="H2046" s="7"/>
    </row>
    <row r="2047" spans="1:8" x14ac:dyDescent="0.25">
      <c r="A2047" s="7"/>
      <c r="G2047" s="41"/>
      <c r="H2047" s="7"/>
    </row>
    <row r="2048" spans="1:8" x14ac:dyDescent="0.25">
      <c r="A2048" s="7"/>
      <c r="G2048" s="41"/>
      <c r="H2048" s="7"/>
    </row>
    <row r="2049" spans="1:8" x14ac:dyDescent="0.25">
      <c r="A2049" s="7"/>
      <c r="G2049" s="41"/>
      <c r="H2049" s="7"/>
    </row>
    <row r="2050" spans="1:8" x14ac:dyDescent="0.25">
      <c r="A2050" s="7"/>
      <c r="G2050" s="41"/>
      <c r="H2050" s="7"/>
    </row>
    <row r="2051" spans="1:8" x14ac:dyDescent="0.25">
      <c r="A2051" s="7"/>
      <c r="G2051" s="41"/>
      <c r="H2051" s="7"/>
    </row>
    <row r="2052" spans="1:8" x14ac:dyDescent="0.25">
      <c r="A2052" s="7"/>
      <c r="G2052" s="41"/>
      <c r="H2052" s="7"/>
    </row>
    <row r="2053" spans="1:8" x14ac:dyDescent="0.25">
      <c r="A2053" s="7"/>
      <c r="G2053" s="41"/>
      <c r="H2053" s="7"/>
    </row>
    <row r="2054" spans="1:8" x14ac:dyDescent="0.25">
      <c r="A2054" s="7"/>
      <c r="G2054" s="41"/>
      <c r="H2054" s="7"/>
    </row>
    <row r="2055" spans="1:8" x14ac:dyDescent="0.25">
      <c r="A2055" s="7"/>
      <c r="G2055" s="41"/>
      <c r="H2055" s="7"/>
    </row>
    <row r="2056" spans="1:8" x14ac:dyDescent="0.25">
      <c r="A2056" s="7"/>
      <c r="G2056" s="41"/>
      <c r="H2056" s="7"/>
    </row>
    <row r="2057" spans="1:8" x14ac:dyDescent="0.25">
      <c r="A2057" s="7"/>
      <c r="G2057" s="41"/>
      <c r="H2057" s="7"/>
    </row>
    <row r="2058" spans="1:8" x14ac:dyDescent="0.25">
      <c r="A2058" s="7"/>
      <c r="G2058" s="41"/>
      <c r="H2058" s="7"/>
    </row>
    <row r="2059" spans="1:8" x14ac:dyDescent="0.25">
      <c r="A2059" s="7"/>
      <c r="G2059" s="41"/>
      <c r="H2059" s="7"/>
    </row>
    <row r="2060" spans="1:8" x14ac:dyDescent="0.25">
      <c r="A2060" s="7"/>
      <c r="G2060" s="41"/>
      <c r="H2060" s="7"/>
    </row>
    <row r="2061" spans="1:8" x14ac:dyDescent="0.25">
      <c r="A2061" s="7"/>
      <c r="G2061" s="41"/>
      <c r="H2061" s="7"/>
    </row>
    <row r="2062" spans="1:8" x14ac:dyDescent="0.25">
      <c r="A2062" s="7"/>
      <c r="G2062" s="41"/>
      <c r="H2062" s="7"/>
    </row>
    <row r="2063" spans="1:8" x14ac:dyDescent="0.25">
      <c r="A2063" s="7"/>
      <c r="G2063" s="41"/>
      <c r="H2063" s="7"/>
    </row>
    <row r="2064" spans="1:8" x14ac:dyDescent="0.25">
      <c r="A2064" s="7"/>
      <c r="G2064" s="41"/>
      <c r="H2064" s="7"/>
    </row>
    <row r="2065" spans="1:8" x14ac:dyDescent="0.25">
      <c r="A2065" s="7"/>
      <c r="G2065" s="41"/>
      <c r="H2065" s="7"/>
    </row>
    <row r="2066" spans="1:8" x14ac:dyDescent="0.25">
      <c r="A2066" s="7"/>
      <c r="G2066" s="41"/>
      <c r="H2066" s="7"/>
    </row>
    <row r="2067" spans="1:8" x14ac:dyDescent="0.25">
      <c r="A2067" s="7"/>
      <c r="G2067" s="41"/>
      <c r="H2067" s="7"/>
    </row>
    <row r="2068" spans="1:8" x14ac:dyDescent="0.25">
      <c r="A2068" s="7"/>
      <c r="G2068" s="41"/>
      <c r="H2068" s="7"/>
    </row>
    <row r="2069" spans="1:8" x14ac:dyDescent="0.25">
      <c r="A2069" s="7"/>
      <c r="G2069" s="41"/>
      <c r="H2069" s="7"/>
    </row>
    <row r="2070" spans="1:8" x14ac:dyDescent="0.25">
      <c r="A2070" s="7"/>
      <c r="G2070" s="41"/>
      <c r="H2070" s="7"/>
    </row>
    <row r="2071" spans="1:8" x14ac:dyDescent="0.25">
      <c r="A2071" s="7"/>
      <c r="G2071" s="41"/>
      <c r="H2071" s="7"/>
    </row>
    <row r="2072" spans="1:8" x14ac:dyDescent="0.25">
      <c r="A2072" s="7"/>
      <c r="G2072" s="41"/>
      <c r="H2072" s="7"/>
    </row>
    <row r="2073" spans="1:8" x14ac:dyDescent="0.25">
      <c r="A2073" s="7"/>
      <c r="G2073" s="41"/>
      <c r="H2073" s="7"/>
    </row>
    <row r="2074" spans="1:8" x14ac:dyDescent="0.25">
      <c r="A2074" s="7"/>
      <c r="G2074" s="41"/>
      <c r="H2074" s="7"/>
    </row>
    <row r="2075" spans="1:8" x14ac:dyDescent="0.25">
      <c r="A2075" s="7"/>
      <c r="G2075" s="41"/>
      <c r="H2075" s="7"/>
    </row>
    <row r="2076" spans="1:8" x14ac:dyDescent="0.25">
      <c r="A2076" s="7"/>
      <c r="G2076" s="41"/>
      <c r="H2076" s="7"/>
    </row>
    <row r="2077" spans="1:8" x14ac:dyDescent="0.25">
      <c r="A2077" s="7"/>
      <c r="G2077" s="41"/>
      <c r="H2077" s="7"/>
    </row>
    <row r="2078" spans="1:8" x14ac:dyDescent="0.25">
      <c r="A2078" s="7"/>
      <c r="G2078" s="41"/>
      <c r="H2078" s="7"/>
    </row>
    <row r="2079" spans="1:8" x14ac:dyDescent="0.25">
      <c r="A2079" s="7"/>
      <c r="G2079" s="41"/>
      <c r="H2079" s="7"/>
    </row>
    <row r="2080" spans="1:8" x14ac:dyDescent="0.25">
      <c r="A2080" s="7"/>
      <c r="G2080" s="41"/>
      <c r="H2080" s="7"/>
    </row>
    <row r="2081" spans="1:8" x14ac:dyDescent="0.25">
      <c r="A2081" s="7"/>
      <c r="G2081" s="41"/>
      <c r="H2081" s="7"/>
    </row>
    <row r="2082" spans="1:8" x14ac:dyDescent="0.25">
      <c r="A2082" s="7"/>
      <c r="G2082" s="41"/>
      <c r="H2082" s="7"/>
    </row>
    <row r="2083" spans="1:8" x14ac:dyDescent="0.25">
      <c r="A2083" s="7"/>
      <c r="G2083" s="41"/>
      <c r="H2083" s="7"/>
    </row>
    <row r="2084" spans="1:8" x14ac:dyDescent="0.25">
      <c r="A2084" s="7"/>
      <c r="G2084" s="41"/>
      <c r="H2084" s="7"/>
    </row>
    <row r="2085" spans="1:8" x14ac:dyDescent="0.25">
      <c r="A2085" s="7"/>
      <c r="G2085" s="41"/>
      <c r="H2085" s="7"/>
    </row>
    <row r="2086" spans="1:8" x14ac:dyDescent="0.25">
      <c r="A2086" s="7"/>
      <c r="G2086" s="41"/>
      <c r="H2086" s="7"/>
    </row>
    <row r="2087" spans="1:8" x14ac:dyDescent="0.25">
      <c r="A2087" s="7"/>
      <c r="G2087" s="41"/>
      <c r="H2087" s="7"/>
    </row>
    <row r="2088" spans="1:8" x14ac:dyDescent="0.25">
      <c r="A2088" s="7"/>
      <c r="G2088" s="41"/>
      <c r="H2088" s="7"/>
    </row>
    <row r="2089" spans="1:8" x14ac:dyDescent="0.25">
      <c r="A2089" s="7"/>
      <c r="G2089" s="41"/>
      <c r="H2089" s="7"/>
    </row>
    <row r="2090" spans="1:8" x14ac:dyDescent="0.25">
      <c r="A2090" s="7"/>
      <c r="G2090" s="41"/>
      <c r="H2090" s="7"/>
    </row>
    <row r="2091" spans="1:8" x14ac:dyDescent="0.25">
      <c r="A2091" s="7"/>
      <c r="G2091" s="41"/>
      <c r="H2091" s="7"/>
    </row>
    <row r="2092" spans="1:8" x14ac:dyDescent="0.25">
      <c r="A2092" s="7"/>
      <c r="G2092" s="41"/>
      <c r="H2092" s="7"/>
    </row>
    <row r="2093" spans="1:8" x14ac:dyDescent="0.25">
      <c r="A2093" s="7"/>
      <c r="G2093" s="41"/>
      <c r="H2093" s="7"/>
    </row>
    <row r="2094" spans="1:8" x14ac:dyDescent="0.25">
      <c r="A2094" s="7"/>
      <c r="G2094" s="41"/>
      <c r="H2094" s="7"/>
    </row>
    <row r="2095" spans="1:8" x14ac:dyDescent="0.25">
      <c r="A2095" s="7"/>
      <c r="G2095" s="41"/>
      <c r="H2095" s="7"/>
    </row>
    <row r="2096" spans="1:8" x14ac:dyDescent="0.25">
      <c r="A2096" s="7"/>
      <c r="G2096" s="41"/>
      <c r="H2096" s="7"/>
    </row>
    <row r="2097" spans="1:8" x14ac:dyDescent="0.25">
      <c r="A2097" s="7"/>
      <c r="G2097" s="41"/>
      <c r="H2097" s="7"/>
    </row>
    <row r="2098" spans="1:8" x14ac:dyDescent="0.25">
      <c r="A2098" s="7"/>
      <c r="G2098" s="41"/>
      <c r="H2098" s="7"/>
    </row>
    <row r="2099" spans="1:8" x14ac:dyDescent="0.25">
      <c r="A2099" s="7"/>
      <c r="G2099" s="41"/>
      <c r="H2099" s="7"/>
    </row>
    <row r="2100" spans="1:8" x14ac:dyDescent="0.25">
      <c r="A2100" s="7"/>
      <c r="G2100" s="41"/>
      <c r="H2100" s="7"/>
    </row>
    <row r="2101" spans="1:8" x14ac:dyDescent="0.25">
      <c r="A2101" s="7"/>
      <c r="G2101" s="41"/>
      <c r="H2101" s="7"/>
    </row>
    <row r="2102" spans="1:8" x14ac:dyDescent="0.25">
      <c r="A2102" s="7"/>
      <c r="G2102" s="41"/>
      <c r="H2102" s="7"/>
    </row>
    <row r="2103" spans="1:8" x14ac:dyDescent="0.25">
      <c r="A2103" s="7"/>
      <c r="G2103" s="41"/>
      <c r="H2103" s="7"/>
    </row>
    <row r="2104" spans="1:8" x14ac:dyDescent="0.25">
      <c r="A2104" s="7"/>
      <c r="G2104" s="41"/>
      <c r="H2104" s="7"/>
    </row>
    <row r="2105" spans="1:8" x14ac:dyDescent="0.25">
      <c r="A2105" s="7"/>
      <c r="G2105" s="41"/>
      <c r="H2105" s="7"/>
    </row>
    <row r="2106" spans="1:8" x14ac:dyDescent="0.25">
      <c r="A2106" s="7"/>
      <c r="G2106" s="41"/>
      <c r="H2106" s="7"/>
    </row>
    <row r="2107" spans="1:8" x14ac:dyDescent="0.25">
      <c r="A2107" s="7"/>
      <c r="G2107" s="41"/>
      <c r="H2107" s="7"/>
    </row>
    <row r="2108" spans="1:8" x14ac:dyDescent="0.25">
      <c r="A2108" s="7"/>
      <c r="G2108" s="41"/>
      <c r="H2108" s="7"/>
    </row>
    <row r="2109" spans="1:8" x14ac:dyDescent="0.25">
      <c r="A2109" s="7"/>
      <c r="G2109" s="41"/>
      <c r="H2109" s="7"/>
    </row>
    <row r="2110" spans="1:8" x14ac:dyDescent="0.25">
      <c r="A2110" s="7"/>
      <c r="G2110" s="41"/>
      <c r="H2110" s="7"/>
    </row>
    <row r="2111" spans="1:8" x14ac:dyDescent="0.25">
      <c r="A2111" s="7"/>
      <c r="G2111" s="41"/>
      <c r="H2111" s="7"/>
    </row>
    <row r="2112" spans="1:8" x14ac:dyDescent="0.25">
      <c r="A2112" s="7"/>
      <c r="G2112" s="41"/>
      <c r="H2112" s="7"/>
    </row>
    <row r="2113" spans="1:8" x14ac:dyDescent="0.25">
      <c r="A2113" s="7"/>
      <c r="G2113" s="41"/>
      <c r="H2113" s="7"/>
    </row>
    <row r="2114" spans="1:8" x14ac:dyDescent="0.25">
      <c r="A2114" s="7"/>
      <c r="G2114" s="41"/>
      <c r="H2114" s="7"/>
    </row>
    <row r="2115" spans="1:8" x14ac:dyDescent="0.25">
      <c r="A2115" s="7"/>
      <c r="G2115" s="41"/>
      <c r="H2115" s="7"/>
    </row>
    <row r="2116" spans="1:8" x14ac:dyDescent="0.25">
      <c r="A2116" s="7"/>
      <c r="G2116" s="41"/>
      <c r="H2116" s="7"/>
    </row>
    <row r="2117" spans="1:8" x14ac:dyDescent="0.25">
      <c r="A2117" s="7"/>
      <c r="G2117" s="41"/>
      <c r="H2117" s="7"/>
    </row>
    <row r="2118" spans="1:8" x14ac:dyDescent="0.25">
      <c r="A2118" s="7"/>
      <c r="G2118" s="41"/>
      <c r="H2118" s="7"/>
    </row>
    <row r="2119" spans="1:8" x14ac:dyDescent="0.25">
      <c r="A2119" s="7"/>
      <c r="G2119" s="41"/>
      <c r="H2119" s="7"/>
    </row>
    <row r="2120" spans="1:8" x14ac:dyDescent="0.25">
      <c r="A2120" s="7"/>
      <c r="G2120" s="41"/>
      <c r="H2120" s="7"/>
    </row>
    <row r="2121" spans="1:8" x14ac:dyDescent="0.25">
      <c r="A2121" s="7"/>
      <c r="G2121" s="41"/>
      <c r="H2121" s="7"/>
    </row>
    <row r="2122" spans="1:8" x14ac:dyDescent="0.25">
      <c r="A2122" s="7"/>
      <c r="G2122" s="41"/>
      <c r="H2122" s="7"/>
    </row>
    <row r="2123" spans="1:8" x14ac:dyDescent="0.25">
      <c r="A2123" s="7"/>
      <c r="G2123" s="41"/>
      <c r="H2123" s="7"/>
    </row>
    <row r="2124" spans="1:8" x14ac:dyDescent="0.25">
      <c r="A2124" s="7"/>
      <c r="G2124" s="41"/>
      <c r="H2124" s="7"/>
    </row>
    <row r="2125" spans="1:8" x14ac:dyDescent="0.25">
      <c r="A2125" s="7"/>
      <c r="G2125" s="41"/>
      <c r="H2125" s="7"/>
    </row>
    <row r="2126" spans="1:8" x14ac:dyDescent="0.25">
      <c r="A2126" s="7"/>
      <c r="G2126" s="41"/>
      <c r="H2126" s="7"/>
    </row>
    <row r="2127" spans="1:8" x14ac:dyDescent="0.25">
      <c r="A2127" s="7"/>
      <c r="G2127" s="41"/>
      <c r="H2127" s="7"/>
    </row>
    <row r="2128" spans="1:8" x14ac:dyDescent="0.25">
      <c r="A2128" s="7"/>
      <c r="G2128" s="41"/>
      <c r="H2128" s="7"/>
    </row>
    <row r="2129" spans="1:8" x14ac:dyDescent="0.25">
      <c r="A2129" s="7"/>
      <c r="G2129" s="41"/>
      <c r="H2129" s="7"/>
    </row>
    <row r="2130" spans="1:8" x14ac:dyDescent="0.25">
      <c r="A2130" s="7"/>
      <c r="G2130" s="41"/>
      <c r="H2130" s="7"/>
    </row>
    <row r="2131" spans="1:8" x14ac:dyDescent="0.25">
      <c r="A2131" s="7"/>
      <c r="G2131" s="41"/>
      <c r="H2131" s="7"/>
    </row>
    <row r="2132" spans="1:8" x14ac:dyDescent="0.25">
      <c r="A2132" s="7"/>
      <c r="G2132" s="41"/>
      <c r="H2132" s="7"/>
    </row>
    <row r="2133" spans="1:8" x14ac:dyDescent="0.25">
      <c r="A2133" s="7"/>
      <c r="G2133" s="41"/>
      <c r="H2133" s="7"/>
    </row>
    <row r="2134" spans="1:8" x14ac:dyDescent="0.25">
      <c r="A2134" s="7"/>
      <c r="G2134" s="41"/>
      <c r="H2134" s="7"/>
    </row>
    <row r="2135" spans="1:8" x14ac:dyDescent="0.25">
      <c r="A2135" s="7"/>
      <c r="G2135" s="41"/>
      <c r="H2135" s="7"/>
    </row>
    <row r="2136" spans="1:8" x14ac:dyDescent="0.25">
      <c r="A2136" s="7"/>
      <c r="G2136" s="41"/>
      <c r="H2136" s="7"/>
    </row>
    <row r="2137" spans="1:8" x14ac:dyDescent="0.25">
      <c r="A2137" s="7"/>
      <c r="G2137" s="41"/>
      <c r="H2137" s="7"/>
    </row>
    <row r="2138" spans="1:8" x14ac:dyDescent="0.25">
      <c r="A2138" s="7"/>
      <c r="G2138" s="41"/>
      <c r="H2138" s="7"/>
    </row>
    <row r="2139" spans="1:8" x14ac:dyDescent="0.25">
      <c r="A2139" s="7"/>
      <c r="G2139" s="41"/>
      <c r="H2139" s="7"/>
    </row>
    <row r="2140" spans="1:8" x14ac:dyDescent="0.25">
      <c r="A2140" s="7"/>
      <c r="G2140" s="41"/>
      <c r="H2140" s="7"/>
    </row>
    <row r="2141" spans="1:8" x14ac:dyDescent="0.25">
      <c r="A2141" s="7"/>
      <c r="G2141" s="41"/>
      <c r="H2141" s="7"/>
    </row>
    <row r="2142" spans="1:8" x14ac:dyDescent="0.25">
      <c r="A2142" s="7"/>
      <c r="G2142" s="41"/>
      <c r="H2142" s="7"/>
    </row>
    <row r="2143" spans="1:8" x14ac:dyDescent="0.25">
      <c r="A2143" s="7"/>
      <c r="G2143" s="41"/>
      <c r="H2143" s="7"/>
    </row>
    <row r="2144" spans="1:8" x14ac:dyDescent="0.25">
      <c r="A2144" s="7"/>
      <c r="G2144" s="41"/>
      <c r="H2144" s="7"/>
    </row>
    <row r="2145" spans="1:8" x14ac:dyDescent="0.25">
      <c r="A2145" s="7"/>
      <c r="G2145" s="41"/>
      <c r="H2145" s="7"/>
    </row>
    <row r="2146" spans="1:8" x14ac:dyDescent="0.25">
      <c r="A2146" s="7"/>
      <c r="G2146" s="41"/>
      <c r="H2146" s="7"/>
    </row>
    <row r="2147" spans="1:8" x14ac:dyDescent="0.25">
      <c r="A2147" s="7"/>
      <c r="G2147" s="41"/>
      <c r="H2147" s="7"/>
    </row>
    <row r="2148" spans="1:8" x14ac:dyDescent="0.25">
      <c r="A2148" s="7"/>
      <c r="G2148" s="41"/>
      <c r="H2148" s="7"/>
    </row>
    <row r="2149" spans="1:8" x14ac:dyDescent="0.25">
      <c r="A2149" s="7"/>
      <c r="G2149" s="41"/>
      <c r="H2149" s="7"/>
    </row>
    <row r="2150" spans="1:8" x14ac:dyDescent="0.25">
      <c r="A2150" s="7"/>
      <c r="G2150" s="41"/>
      <c r="H2150" s="7"/>
    </row>
    <row r="2151" spans="1:8" x14ac:dyDescent="0.25">
      <c r="A2151" s="7"/>
      <c r="G2151" s="41"/>
      <c r="H2151" s="7"/>
    </row>
    <row r="2152" spans="1:8" x14ac:dyDescent="0.25">
      <c r="A2152" s="7"/>
      <c r="G2152" s="41"/>
      <c r="H2152" s="7"/>
    </row>
    <row r="2153" spans="1:8" x14ac:dyDescent="0.25">
      <c r="A2153" s="7"/>
      <c r="G2153" s="41"/>
      <c r="H2153" s="7"/>
    </row>
    <row r="2154" spans="1:8" x14ac:dyDescent="0.25">
      <c r="A2154" s="7"/>
      <c r="G2154" s="41"/>
      <c r="H2154" s="7"/>
    </row>
    <row r="2155" spans="1:8" x14ac:dyDescent="0.25">
      <c r="A2155" s="7"/>
      <c r="G2155" s="41"/>
      <c r="H2155" s="7"/>
    </row>
    <row r="2156" spans="1:8" x14ac:dyDescent="0.25">
      <c r="A2156" s="7"/>
      <c r="G2156" s="41"/>
      <c r="H2156" s="7"/>
    </row>
    <row r="2157" spans="1:8" x14ac:dyDescent="0.25">
      <c r="A2157" s="7"/>
      <c r="G2157" s="41"/>
      <c r="H2157" s="7"/>
    </row>
    <row r="2158" spans="1:8" x14ac:dyDescent="0.25">
      <c r="A2158" s="7"/>
      <c r="G2158" s="41"/>
      <c r="H2158" s="7"/>
    </row>
    <row r="2159" spans="1:8" x14ac:dyDescent="0.25">
      <c r="A2159" s="7"/>
      <c r="G2159" s="41"/>
      <c r="H2159" s="7"/>
    </row>
    <row r="2160" spans="1:8" x14ac:dyDescent="0.25">
      <c r="A2160" s="7"/>
      <c r="G2160" s="41"/>
      <c r="H2160" s="7"/>
    </row>
    <row r="2161" spans="1:8" x14ac:dyDescent="0.25">
      <c r="A2161" s="7"/>
      <c r="G2161" s="41"/>
      <c r="H2161" s="7"/>
    </row>
    <row r="2162" spans="1:8" x14ac:dyDescent="0.25">
      <c r="A2162" s="7"/>
      <c r="G2162" s="41"/>
      <c r="H2162" s="7"/>
    </row>
    <row r="2163" spans="1:8" x14ac:dyDescent="0.25">
      <c r="A2163" s="7"/>
      <c r="G2163" s="41"/>
      <c r="H2163" s="7"/>
    </row>
    <row r="2164" spans="1:8" x14ac:dyDescent="0.25">
      <c r="A2164" s="7"/>
      <c r="G2164" s="41"/>
      <c r="H2164" s="7"/>
    </row>
    <row r="2165" spans="1:8" x14ac:dyDescent="0.25">
      <c r="A2165" s="7"/>
      <c r="G2165" s="41"/>
      <c r="H2165" s="7"/>
    </row>
    <row r="2166" spans="1:8" x14ac:dyDescent="0.25">
      <c r="A2166" s="7"/>
      <c r="G2166" s="41"/>
      <c r="H2166" s="7"/>
    </row>
    <row r="2167" spans="1:8" x14ac:dyDescent="0.25">
      <c r="A2167" s="7"/>
      <c r="G2167" s="41"/>
      <c r="H2167" s="7"/>
    </row>
    <row r="2168" spans="1:8" x14ac:dyDescent="0.25">
      <c r="A2168" s="7"/>
      <c r="G2168" s="41"/>
      <c r="H2168" s="7"/>
    </row>
    <row r="2169" spans="1:8" x14ac:dyDescent="0.25">
      <c r="A2169" s="7"/>
      <c r="G2169" s="41"/>
      <c r="H2169" s="7"/>
    </row>
    <row r="2170" spans="1:8" x14ac:dyDescent="0.25">
      <c r="A2170" s="7"/>
      <c r="G2170" s="41"/>
      <c r="H2170" s="7"/>
    </row>
    <row r="2171" spans="1:8" x14ac:dyDescent="0.25">
      <c r="A2171" s="7"/>
      <c r="G2171" s="41"/>
      <c r="H2171" s="7"/>
    </row>
    <row r="2172" spans="1:8" x14ac:dyDescent="0.25">
      <c r="A2172" s="7"/>
      <c r="G2172" s="41"/>
      <c r="H2172" s="7"/>
    </row>
    <row r="2173" spans="1:8" x14ac:dyDescent="0.25">
      <c r="A2173" s="7"/>
      <c r="G2173" s="41"/>
      <c r="H2173" s="7"/>
    </row>
    <row r="2174" spans="1:8" x14ac:dyDescent="0.25">
      <c r="A2174" s="7"/>
      <c r="G2174" s="41"/>
      <c r="H2174" s="7"/>
    </row>
    <row r="2175" spans="1:8" x14ac:dyDescent="0.25">
      <c r="A2175" s="7"/>
      <c r="G2175" s="41"/>
      <c r="H2175" s="7"/>
    </row>
    <row r="2176" spans="1:8" x14ac:dyDescent="0.25">
      <c r="A2176" s="7"/>
      <c r="G2176" s="41"/>
      <c r="H2176" s="7"/>
    </row>
    <row r="2177" spans="1:8" x14ac:dyDescent="0.25">
      <c r="A2177" s="7"/>
      <c r="G2177" s="41"/>
      <c r="H2177" s="7"/>
    </row>
    <row r="2178" spans="1:8" x14ac:dyDescent="0.25">
      <c r="A2178" s="7"/>
      <c r="G2178" s="41"/>
      <c r="H2178" s="7"/>
    </row>
    <row r="2179" spans="1:8" x14ac:dyDescent="0.25">
      <c r="A2179" s="7"/>
      <c r="G2179" s="41"/>
      <c r="H2179" s="7"/>
    </row>
    <row r="2180" spans="1:8" x14ac:dyDescent="0.25">
      <c r="A2180" s="7"/>
      <c r="G2180" s="41"/>
      <c r="H2180" s="7"/>
    </row>
    <row r="2181" spans="1:8" x14ac:dyDescent="0.25">
      <c r="A2181" s="7"/>
      <c r="G2181" s="41"/>
      <c r="H2181" s="7"/>
    </row>
    <row r="2182" spans="1:8" x14ac:dyDescent="0.25">
      <c r="A2182" s="7"/>
      <c r="G2182" s="41"/>
      <c r="H2182" s="7"/>
    </row>
    <row r="2183" spans="1:8" x14ac:dyDescent="0.25">
      <c r="A2183" s="7"/>
      <c r="G2183" s="41"/>
      <c r="H2183" s="7"/>
    </row>
    <row r="2184" spans="1:8" x14ac:dyDescent="0.25">
      <c r="A2184" s="7"/>
      <c r="G2184" s="41"/>
      <c r="H2184" s="7"/>
    </row>
    <row r="2185" spans="1:8" x14ac:dyDescent="0.25">
      <c r="A2185" s="7"/>
      <c r="G2185" s="41"/>
      <c r="H2185" s="7"/>
    </row>
    <row r="2186" spans="1:8" x14ac:dyDescent="0.25">
      <c r="A2186" s="7"/>
      <c r="G2186" s="41"/>
      <c r="H2186" s="7"/>
    </row>
    <row r="2187" spans="1:8" x14ac:dyDescent="0.25">
      <c r="A2187" s="7"/>
      <c r="G2187" s="41"/>
      <c r="H2187" s="7"/>
    </row>
    <row r="2188" spans="1:8" x14ac:dyDescent="0.25">
      <c r="A2188" s="7"/>
      <c r="G2188" s="41"/>
      <c r="H2188" s="7"/>
    </row>
    <row r="2189" spans="1:8" x14ac:dyDescent="0.25">
      <c r="A2189" s="7"/>
      <c r="G2189" s="41"/>
      <c r="H2189" s="7"/>
    </row>
    <row r="2190" spans="1:8" x14ac:dyDescent="0.25">
      <c r="A2190" s="7"/>
      <c r="G2190" s="41"/>
      <c r="H2190" s="7"/>
    </row>
    <row r="2191" spans="1:8" x14ac:dyDescent="0.25">
      <c r="A2191" s="7"/>
      <c r="G2191" s="41"/>
      <c r="H2191" s="7"/>
    </row>
    <row r="2192" spans="1:8" x14ac:dyDescent="0.25">
      <c r="A2192" s="7"/>
      <c r="G2192" s="41"/>
      <c r="H2192" s="7"/>
    </row>
    <row r="2193" spans="1:8" x14ac:dyDescent="0.25">
      <c r="A2193" s="7"/>
      <c r="G2193" s="41"/>
      <c r="H2193" s="7"/>
    </row>
    <row r="2194" spans="1:8" x14ac:dyDescent="0.25">
      <c r="A2194" s="7"/>
      <c r="G2194" s="41"/>
      <c r="H2194" s="7"/>
    </row>
    <row r="2195" spans="1:8" x14ac:dyDescent="0.25">
      <c r="A2195" s="7"/>
      <c r="G2195" s="41"/>
      <c r="H2195" s="7"/>
    </row>
    <row r="2196" spans="1:8" x14ac:dyDescent="0.25">
      <c r="A2196" s="7"/>
      <c r="G2196" s="41"/>
      <c r="H2196" s="7"/>
    </row>
    <row r="2197" spans="1:8" x14ac:dyDescent="0.25">
      <c r="A2197" s="7"/>
      <c r="G2197" s="41"/>
      <c r="H2197" s="7"/>
    </row>
    <row r="2198" spans="1:8" x14ac:dyDescent="0.25">
      <c r="A2198" s="7"/>
      <c r="G2198" s="41"/>
      <c r="H2198" s="7"/>
    </row>
    <row r="2199" spans="1:8" x14ac:dyDescent="0.25">
      <c r="A2199" s="7"/>
      <c r="G2199" s="41"/>
      <c r="H2199" s="7"/>
    </row>
    <row r="2200" spans="1:8" x14ac:dyDescent="0.25">
      <c r="A2200" s="7"/>
      <c r="G2200" s="41"/>
      <c r="H2200" s="7"/>
    </row>
    <row r="2201" spans="1:8" x14ac:dyDescent="0.25">
      <c r="A2201" s="7"/>
      <c r="G2201" s="41"/>
      <c r="H2201" s="7"/>
    </row>
    <row r="2202" spans="1:8" x14ac:dyDescent="0.25">
      <c r="A2202" s="7"/>
      <c r="G2202" s="41"/>
      <c r="H2202" s="7"/>
    </row>
    <row r="2203" spans="1:8" x14ac:dyDescent="0.25">
      <c r="A2203" s="7"/>
      <c r="G2203" s="41"/>
      <c r="H2203" s="7"/>
    </row>
    <row r="2204" spans="1:8" x14ac:dyDescent="0.25">
      <c r="A2204" s="7"/>
      <c r="G2204" s="41"/>
      <c r="H2204" s="7"/>
    </row>
    <row r="2205" spans="1:8" x14ac:dyDescent="0.25">
      <c r="A2205" s="7"/>
      <c r="G2205" s="41"/>
      <c r="H2205" s="7"/>
    </row>
    <row r="2206" spans="1:8" x14ac:dyDescent="0.25">
      <c r="A2206" s="7"/>
      <c r="G2206" s="41"/>
      <c r="H2206" s="7"/>
    </row>
    <row r="2207" spans="1:8" x14ac:dyDescent="0.25">
      <c r="A2207" s="7"/>
      <c r="G2207" s="41"/>
      <c r="H2207" s="7"/>
    </row>
    <row r="2208" spans="1:8" x14ac:dyDescent="0.25">
      <c r="A2208" s="7"/>
      <c r="G2208" s="41"/>
      <c r="H2208" s="7"/>
    </row>
    <row r="2209" spans="1:8" x14ac:dyDescent="0.25">
      <c r="A2209" s="7"/>
      <c r="G2209" s="41"/>
      <c r="H2209" s="7"/>
    </row>
    <row r="2210" spans="1:8" x14ac:dyDescent="0.25">
      <c r="A2210" s="7"/>
      <c r="G2210" s="41"/>
      <c r="H2210" s="7"/>
    </row>
    <row r="2211" spans="1:8" x14ac:dyDescent="0.25">
      <c r="A2211" s="7"/>
      <c r="G2211" s="41"/>
      <c r="H2211" s="7"/>
    </row>
    <row r="2212" spans="1:8" x14ac:dyDescent="0.25">
      <c r="A2212" s="7"/>
      <c r="G2212" s="41"/>
      <c r="H2212" s="7"/>
    </row>
    <row r="2213" spans="1:8" x14ac:dyDescent="0.25">
      <c r="A2213" s="7"/>
      <c r="G2213" s="41"/>
      <c r="H2213" s="7"/>
    </row>
    <row r="2214" spans="1:8" x14ac:dyDescent="0.25">
      <c r="A2214" s="7"/>
      <c r="G2214" s="41"/>
      <c r="H2214" s="7"/>
    </row>
    <row r="2215" spans="1:8" x14ac:dyDescent="0.25">
      <c r="A2215" s="7"/>
      <c r="G2215" s="41"/>
      <c r="H2215" s="7"/>
    </row>
    <row r="2216" spans="1:8" x14ac:dyDescent="0.25">
      <c r="A2216" s="7"/>
      <c r="G2216" s="41"/>
      <c r="H2216" s="7"/>
    </row>
    <row r="2217" spans="1:8" x14ac:dyDescent="0.25">
      <c r="A2217" s="7"/>
      <c r="G2217" s="41"/>
      <c r="H2217" s="7"/>
    </row>
    <row r="2218" spans="1:8" x14ac:dyDescent="0.25">
      <c r="A2218" s="7"/>
      <c r="G2218" s="41"/>
      <c r="H2218" s="7"/>
    </row>
    <row r="2219" spans="1:8" x14ac:dyDescent="0.25">
      <c r="A2219" s="7"/>
      <c r="G2219" s="41"/>
      <c r="H2219" s="7"/>
    </row>
    <row r="2220" spans="1:8" x14ac:dyDescent="0.25">
      <c r="A2220" s="7"/>
      <c r="G2220" s="41"/>
      <c r="H2220" s="7"/>
    </row>
    <row r="2221" spans="1:8" x14ac:dyDescent="0.25">
      <c r="A2221" s="7"/>
      <c r="G2221" s="41"/>
      <c r="H2221" s="7"/>
    </row>
    <row r="2222" spans="1:8" x14ac:dyDescent="0.25">
      <c r="A2222" s="7"/>
      <c r="G2222" s="41"/>
      <c r="H2222" s="7"/>
    </row>
    <row r="2223" spans="1:8" x14ac:dyDescent="0.25">
      <c r="A2223" s="7"/>
      <c r="G2223" s="41"/>
      <c r="H2223" s="7"/>
    </row>
    <row r="2224" spans="1:8" x14ac:dyDescent="0.25">
      <c r="A2224" s="7"/>
      <c r="G2224" s="41"/>
      <c r="H2224" s="7"/>
    </row>
    <row r="2225" spans="1:8" x14ac:dyDescent="0.25">
      <c r="A2225" s="7"/>
      <c r="G2225" s="41"/>
      <c r="H2225" s="7"/>
    </row>
    <row r="2226" spans="1:8" x14ac:dyDescent="0.25">
      <c r="A2226" s="7"/>
      <c r="G2226" s="41"/>
      <c r="H2226" s="7"/>
    </row>
    <row r="2227" spans="1:8" x14ac:dyDescent="0.25">
      <c r="A2227" s="7"/>
      <c r="G2227" s="41"/>
      <c r="H2227" s="7"/>
    </row>
    <row r="2228" spans="1:8" x14ac:dyDescent="0.25">
      <c r="A2228" s="7"/>
      <c r="G2228" s="41"/>
      <c r="H2228" s="7"/>
    </row>
    <row r="2229" spans="1:8" x14ac:dyDescent="0.25">
      <c r="A2229" s="7"/>
      <c r="G2229" s="41"/>
      <c r="H2229" s="7"/>
    </row>
    <row r="2230" spans="1:8" x14ac:dyDescent="0.25">
      <c r="A2230" s="7"/>
      <c r="G2230" s="41"/>
      <c r="H2230" s="7"/>
    </row>
    <row r="2231" spans="1:8" x14ac:dyDescent="0.25">
      <c r="A2231" s="7"/>
      <c r="G2231" s="41"/>
      <c r="H2231" s="7"/>
    </row>
    <row r="2232" spans="1:8" x14ac:dyDescent="0.25">
      <c r="A2232" s="7"/>
      <c r="G2232" s="41"/>
      <c r="H2232" s="7"/>
    </row>
    <row r="2233" spans="1:8" x14ac:dyDescent="0.25">
      <c r="A2233" s="7"/>
      <c r="G2233" s="41"/>
      <c r="H2233" s="7"/>
    </row>
    <row r="2234" spans="1:8" x14ac:dyDescent="0.25">
      <c r="A2234" s="7"/>
      <c r="G2234" s="41"/>
      <c r="H2234" s="7"/>
    </row>
    <row r="2235" spans="1:8" x14ac:dyDescent="0.25">
      <c r="A2235" s="7"/>
      <c r="G2235" s="41"/>
      <c r="H2235" s="7"/>
    </row>
    <row r="2236" spans="1:8" x14ac:dyDescent="0.25">
      <c r="A2236" s="7"/>
      <c r="G2236" s="41"/>
      <c r="H2236" s="7"/>
    </row>
    <row r="2237" spans="1:8" x14ac:dyDescent="0.25">
      <c r="A2237" s="7"/>
      <c r="G2237" s="41"/>
      <c r="H2237" s="7"/>
    </row>
    <row r="2238" spans="1:8" x14ac:dyDescent="0.25">
      <c r="A2238" s="7"/>
      <c r="G2238" s="41"/>
      <c r="H2238" s="7"/>
    </row>
    <row r="2239" spans="1:8" x14ac:dyDescent="0.25">
      <c r="A2239" s="7"/>
      <c r="G2239" s="41"/>
      <c r="H2239" s="7"/>
    </row>
    <row r="2240" spans="1:8" x14ac:dyDescent="0.25">
      <c r="A2240" s="7"/>
      <c r="G2240" s="41"/>
      <c r="H2240" s="7"/>
    </row>
    <row r="2241" spans="1:8" x14ac:dyDescent="0.25">
      <c r="A2241" s="7"/>
      <c r="G2241" s="41"/>
      <c r="H2241" s="7"/>
    </row>
    <row r="2242" spans="1:8" x14ac:dyDescent="0.25">
      <c r="A2242" s="7"/>
      <c r="G2242" s="41"/>
      <c r="H2242" s="7"/>
    </row>
    <row r="2243" spans="1:8" x14ac:dyDescent="0.25">
      <c r="A2243" s="7"/>
      <c r="G2243" s="41"/>
      <c r="H2243" s="7"/>
    </row>
    <row r="2244" spans="1:8" x14ac:dyDescent="0.25">
      <c r="A2244" s="7"/>
      <c r="G2244" s="41"/>
      <c r="H2244" s="7"/>
    </row>
    <row r="2245" spans="1:8" x14ac:dyDescent="0.25">
      <c r="A2245" s="7"/>
      <c r="G2245" s="41"/>
      <c r="H2245" s="7"/>
    </row>
    <row r="2246" spans="1:8" x14ac:dyDescent="0.25">
      <c r="A2246" s="7"/>
      <c r="G2246" s="41"/>
      <c r="H2246" s="7"/>
    </row>
    <row r="2247" spans="1:8" x14ac:dyDescent="0.25">
      <c r="A2247" s="7"/>
      <c r="G2247" s="41"/>
      <c r="H2247" s="7"/>
    </row>
    <row r="2248" spans="1:8" x14ac:dyDescent="0.25">
      <c r="A2248" s="7"/>
      <c r="G2248" s="41"/>
      <c r="H2248" s="7"/>
    </row>
    <row r="2249" spans="1:8" x14ac:dyDescent="0.25">
      <c r="A2249" s="7"/>
      <c r="G2249" s="41"/>
      <c r="H2249" s="7"/>
    </row>
    <row r="2250" spans="1:8" x14ac:dyDescent="0.25">
      <c r="A2250" s="7"/>
      <c r="G2250" s="41"/>
      <c r="H2250" s="7"/>
    </row>
    <row r="2251" spans="1:8" x14ac:dyDescent="0.25">
      <c r="A2251" s="7"/>
      <c r="G2251" s="41"/>
      <c r="H2251" s="7"/>
    </row>
    <row r="2252" spans="1:8" x14ac:dyDescent="0.25">
      <c r="A2252" s="7"/>
      <c r="G2252" s="41"/>
      <c r="H2252" s="7"/>
    </row>
    <row r="2253" spans="1:8" x14ac:dyDescent="0.25">
      <c r="A2253" s="7"/>
      <c r="G2253" s="41"/>
      <c r="H2253" s="7"/>
    </row>
    <row r="2254" spans="1:8" x14ac:dyDescent="0.25">
      <c r="A2254" s="7"/>
      <c r="G2254" s="41"/>
      <c r="H2254" s="7"/>
    </row>
    <row r="2255" spans="1:8" x14ac:dyDescent="0.25">
      <c r="A2255" s="7"/>
      <c r="G2255" s="41"/>
      <c r="H2255" s="7"/>
    </row>
    <row r="2256" spans="1:8" x14ac:dyDescent="0.25">
      <c r="A2256" s="7"/>
      <c r="G2256" s="41"/>
      <c r="H2256" s="7"/>
    </row>
    <row r="2257" spans="1:8" x14ac:dyDescent="0.25">
      <c r="A2257" s="7"/>
      <c r="G2257" s="41"/>
      <c r="H2257" s="7"/>
    </row>
    <row r="2258" spans="1:8" x14ac:dyDescent="0.25">
      <c r="A2258" s="7"/>
      <c r="G2258" s="41"/>
      <c r="H2258" s="7"/>
    </row>
    <row r="2259" spans="1:8" x14ac:dyDescent="0.25">
      <c r="A2259" s="7"/>
      <c r="G2259" s="41"/>
      <c r="H2259" s="7"/>
    </row>
    <row r="2260" spans="1:8" x14ac:dyDescent="0.25">
      <c r="A2260" s="7"/>
      <c r="G2260" s="41"/>
      <c r="H2260" s="7"/>
    </row>
    <row r="2261" spans="1:8" x14ac:dyDescent="0.25">
      <c r="A2261" s="7"/>
      <c r="G2261" s="41"/>
      <c r="H2261" s="7"/>
    </row>
    <row r="2262" spans="1:8" x14ac:dyDescent="0.25">
      <c r="A2262" s="7"/>
      <c r="G2262" s="41"/>
      <c r="H2262" s="7"/>
    </row>
    <row r="2263" spans="1:8" x14ac:dyDescent="0.25">
      <c r="A2263" s="7"/>
      <c r="G2263" s="41"/>
      <c r="H2263" s="7"/>
    </row>
    <row r="2264" spans="1:8" x14ac:dyDescent="0.25">
      <c r="A2264" s="7"/>
      <c r="G2264" s="41"/>
      <c r="H2264" s="7"/>
    </row>
    <row r="2265" spans="1:8" x14ac:dyDescent="0.25">
      <c r="A2265" s="7"/>
      <c r="G2265" s="41"/>
      <c r="H2265" s="7"/>
    </row>
    <row r="2266" spans="1:8" x14ac:dyDescent="0.25">
      <c r="A2266" s="7"/>
      <c r="G2266" s="41"/>
      <c r="H2266" s="7"/>
    </row>
    <row r="2267" spans="1:8" x14ac:dyDescent="0.25">
      <c r="A2267" s="7"/>
      <c r="G2267" s="41"/>
      <c r="H2267" s="7"/>
    </row>
    <row r="2268" spans="1:8" x14ac:dyDescent="0.25">
      <c r="A2268" s="7"/>
      <c r="G2268" s="41"/>
      <c r="H2268" s="7"/>
    </row>
    <row r="2269" spans="1:8" x14ac:dyDescent="0.25">
      <c r="A2269" s="7"/>
      <c r="G2269" s="41"/>
      <c r="H2269" s="7"/>
    </row>
    <row r="2270" spans="1:8" x14ac:dyDescent="0.25">
      <c r="A2270" s="7"/>
      <c r="G2270" s="41"/>
      <c r="H2270" s="7"/>
    </row>
    <row r="2271" spans="1:8" x14ac:dyDescent="0.25">
      <c r="A2271" s="7"/>
      <c r="G2271" s="41"/>
      <c r="H2271" s="7"/>
    </row>
    <row r="2272" spans="1:8" x14ac:dyDescent="0.25">
      <c r="A2272" s="7"/>
      <c r="G2272" s="41"/>
      <c r="H2272" s="7"/>
    </row>
    <row r="2273" spans="1:8" x14ac:dyDescent="0.25">
      <c r="A2273" s="7"/>
      <c r="G2273" s="41"/>
      <c r="H2273" s="7"/>
    </row>
    <row r="2274" spans="1:8" x14ac:dyDescent="0.25">
      <c r="A2274" s="7"/>
      <c r="G2274" s="41"/>
      <c r="H2274" s="7"/>
    </row>
    <row r="2275" spans="1:8" x14ac:dyDescent="0.25">
      <c r="A2275" s="7"/>
      <c r="G2275" s="41"/>
      <c r="H2275" s="7"/>
    </row>
    <row r="2276" spans="1:8" x14ac:dyDescent="0.25">
      <c r="A2276" s="7"/>
      <c r="G2276" s="41"/>
      <c r="H2276" s="7"/>
    </row>
    <row r="2277" spans="1:8" x14ac:dyDescent="0.25">
      <c r="A2277" s="7"/>
      <c r="G2277" s="41"/>
      <c r="H2277" s="7"/>
    </row>
    <row r="2278" spans="1:8" x14ac:dyDescent="0.25">
      <c r="A2278" s="7"/>
      <c r="G2278" s="41"/>
      <c r="H2278" s="7"/>
    </row>
    <row r="2279" spans="1:8" x14ac:dyDescent="0.25">
      <c r="A2279" s="7"/>
      <c r="G2279" s="41"/>
      <c r="H2279" s="7"/>
    </row>
    <row r="2280" spans="1:8" x14ac:dyDescent="0.25">
      <c r="A2280" s="7"/>
      <c r="G2280" s="41"/>
      <c r="H2280" s="7"/>
    </row>
    <row r="2281" spans="1:8" x14ac:dyDescent="0.25">
      <c r="A2281" s="7"/>
      <c r="G2281" s="41"/>
      <c r="H2281" s="7"/>
    </row>
    <row r="2282" spans="1:8" x14ac:dyDescent="0.25">
      <c r="A2282" s="7"/>
      <c r="G2282" s="41"/>
      <c r="H2282" s="7"/>
    </row>
    <row r="2283" spans="1:8" x14ac:dyDescent="0.25">
      <c r="A2283" s="7"/>
      <c r="G2283" s="41"/>
      <c r="H2283" s="7"/>
    </row>
    <row r="2284" spans="1:8" x14ac:dyDescent="0.25">
      <c r="A2284" s="7"/>
      <c r="G2284" s="41"/>
      <c r="H2284" s="7"/>
    </row>
    <row r="2285" spans="1:8" x14ac:dyDescent="0.25">
      <c r="A2285" s="7"/>
      <c r="G2285" s="41"/>
      <c r="H2285" s="7"/>
    </row>
    <row r="2286" spans="1:8" x14ac:dyDescent="0.25">
      <c r="A2286" s="7"/>
      <c r="G2286" s="41"/>
      <c r="H2286" s="7"/>
    </row>
    <row r="2287" spans="1:8" x14ac:dyDescent="0.25">
      <c r="A2287" s="7"/>
      <c r="G2287" s="41"/>
      <c r="H2287" s="7"/>
    </row>
    <row r="2288" spans="1:8" x14ac:dyDescent="0.25">
      <c r="A2288" s="7"/>
      <c r="G2288" s="41"/>
      <c r="H2288" s="7"/>
    </row>
    <row r="2289" spans="1:8" x14ac:dyDescent="0.25">
      <c r="A2289" s="7"/>
      <c r="G2289" s="41"/>
      <c r="H2289" s="7"/>
    </row>
    <row r="2290" spans="1:8" x14ac:dyDescent="0.25">
      <c r="A2290" s="7"/>
      <c r="G2290" s="41"/>
      <c r="H2290" s="7"/>
    </row>
    <row r="2291" spans="1:8" x14ac:dyDescent="0.25">
      <c r="A2291" s="7"/>
      <c r="G2291" s="41"/>
      <c r="H2291" s="7"/>
    </row>
    <row r="2292" spans="1:8" x14ac:dyDescent="0.25">
      <c r="A2292" s="7"/>
      <c r="G2292" s="41"/>
      <c r="H2292" s="7"/>
    </row>
    <row r="2293" spans="1:8" x14ac:dyDescent="0.25">
      <c r="A2293" s="7"/>
      <c r="G2293" s="41"/>
      <c r="H2293" s="7"/>
    </row>
    <row r="2294" spans="1:8" x14ac:dyDescent="0.25">
      <c r="A2294" s="7"/>
      <c r="G2294" s="41"/>
      <c r="H2294" s="7"/>
    </row>
    <row r="2295" spans="1:8" x14ac:dyDescent="0.25">
      <c r="A2295" s="7"/>
      <c r="G2295" s="41"/>
      <c r="H2295" s="7"/>
    </row>
    <row r="2296" spans="1:8" x14ac:dyDescent="0.25">
      <c r="A2296" s="7"/>
      <c r="G2296" s="41"/>
      <c r="H2296" s="7"/>
    </row>
    <row r="2297" spans="1:8" x14ac:dyDescent="0.25">
      <c r="A2297" s="7"/>
      <c r="G2297" s="41"/>
      <c r="H2297" s="7"/>
    </row>
    <row r="2298" spans="1:8" x14ac:dyDescent="0.25">
      <c r="A2298" s="7"/>
      <c r="G2298" s="41"/>
      <c r="H2298" s="7"/>
    </row>
    <row r="2299" spans="1:8" x14ac:dyDescent="0.25">
      <c r="A2299" s="7"/>
      <c r="G2299" s="41"/>
      <c r="H2299" s="7"/>
    </row>
    <row r="2300" spans="1:8" x14ac:dyDescent="0.25">
      <c r="A2300" s="7"/>
      <c r="G2300" s="41"/>
      <c r="H2300" s="7"/>
    </row>
    <row r="2301" spans="1:8" x14ac:dyDescent="0.25">
      <c r="A2301" s="7"/>
      <c r="G2301" s="41"/>
      <c r="H2301" s="7"/>
    </row>
    <row r="2302" spans="1:8" x14ac:dyDescent="0.25">
      <c r="A2302" s="7"/>
      <c r="G2302" s="41"/>
      <c r="H2302" s="7"/>
    </row>
    <row r="2303" spans="1:8" x14ac:dyDescent="0.25">
      <c r="A2303" s="7"/>
      <c r="G2303" s="41"/>
      <c r="H2303" s="7"/>
    </row>
    <row r="2304" spans="1:8" x14ac:dyDescent="0.25">
      <c r="A2304" s="7"/>
      <c r="G2304" s="41"/>
      <c r="H2304" s="7"/>
    </row>
    <row r="2305" spans="1:8" x14ac:dyDescent="0.25">
      <c r="A2305" s="7"/>
      <c r="G2305" s="41"/>
      <c r="H2305" s="7"/>
    </row>
    <row r="2306" spans="1:8" x14ac:dyDescent="0.25">
      <c r="A2306" s="7"/>
      <c r="G2306" s="41"/>
      <c r="H2306" s="7"/>
    </row>
    <row r="2307" spans="1:8" x14ac:dyDescent="0.25">
      <c r="A2307" s="7"/>
      <c r="G2307" s="41"/>
      <c r="H2307" s="7"/>
    </row>
    <row r="2308" spans="1:8" x14ac:dyDescent="0.25">
      <c r="A2308" s="7"/>
      <c r="G2308" s="41"/>
      <c r="H2308" s="7"/>
    </row>
    <row r="2309" spans="1:8" x14ac:dyDescent="0.25">
      <c r="A2309" s="7"/>
      <c r="G2309" s="41"/>
      <c r="H2309" s="7"/>
    </row>
    <row r="2310" spans="1:8" x14ac:dyDescent="0.25">
      <c r="A2310" s="7"/>
      <c r="G2310" s="41"/>
      <c r="H2310" s="7"/>
    </row>
    <row r="2311" spans="1:8" x14ac:dyDescent="0.25">
      <c r="A2311" s="7"/>
      <c r="G2311" s="41"/>
      <c r="H2311" s="7"/>
    </row>
    <row r="2312" spans="1:8" x14ac:dyDescent="0.25">
      <c r="A2312" s="7"/>
      <c r="G2312" s="41"/>
      <c r="H2312" s="7"/>
    </row>
    <row r="2313" spans="1:8" x14ac:dyDescent="0.25">
      <c r="A2313" s="7"/>
      <c r="G2313" s="41"/>
      <c r="H2313" s="7"/>
    </row>
    <row r="2314" spans="1:8" x14ac:dyDescent="0.25">
      <c r="A2314" s="7"/>
      <c r="G2314" s="41"/>
      <c r="H2314" s="7"/>
    </row>
    <row r="2315" spans="1:8" x14ac:dyDescent="0.25">
      <c r="A2315" s="7"/>
      <c r="G2315" s="41"/>
      <c r="H2315" s="7"/>
    </row>
    <row r="2316" spans="1:8" x14ac:dyDescent="0.25">
      <c r="A2316" s="7"/>
      <c r="G2316" s="41"/>
      <c r="H2316" s="7"/>
    </row>
    <row r="2317" spans="1:8" x14ac:dyDescent="0.25">
      <c r="A2317" s="7"/>
      <c r="G2317" s="41"/>
      <c r="H2317" s="7"/>
    </row>
    <row r="2318" spans="1:8" x14ac:dyDescent="0.25">
      <c r="A2318" s="7"/>
      <c r="G2318" s="41"/>
      <c r="H2318" s="7"/>
    </row>
    <row r="2319" spans="1:8" x14ac:dyDescent="0.25">
      <c r="A2319" s="7"/>
      <c r="G2319" s="41"/>
      <c r="H2319" s="7"/>
    </row>
    <row r="2320" spans="1:8" x14ac:dyDescent="0.25">
      <c r="A2320" s="7"/>
      <c r="G2320" s="41"/>
      <c r="H2320" s="7"/>
    </row>
    <row r="2321" spans="1:8" x14ac:dyDescent="0.25">
      <c r="A2321" s="7"/>
      <c r="G2321" s="41"/>
      <c r="H2321" s="7"/>
    </row>
    <row r="2322" spans="1:8" x14ac:dyDescent="0.25">
      <c r="A2322" s="7"/>
      <c r="G2322" s="41"/>
      <c r="H2322" s="7"/>
    </row>
    <row r="2323" spans="1:8" x14ac:dyDescent="0.25">
      <c r="A2323" s="7"/>
      <c r="G2323" s="41"/>
      <c r="H2323" s="7"/>
    </row>
    <row r="2324" spans="1:8" x14ac:dyDescent="0.25">
      <c r="A2324" s="7"/>
      <c r="G2324" s="41"/>
      <c r="H2324" s="7"/>
    </row>
    <row r="2325" spans="1:8" x14ac:dyDescent="0.25">
      <c r="A2325" s="7"/>
      <c r="G2325" s="41"/>
      <c r="H2325" s="7"/>
    </row>
    <row r="2326" spans="1:8" x14ac:dyDescent="0.25">
      <c r="A2326" s="7"/>
      <c r="G2326" s="41"/>
      <c r="H2326" s="7"/>
    </row>
    <row r="2327" spans="1:8" x14ac:dyDescent="0.25">
      <c r="A2327" s="7"/>
      <c r="G2327" s="41"/>
      <c r="H2327" s="7"/>
    </row>
    <row r="2328" spans="1:8" x14ac:dyDescent="0.25">
      <c r="A2328" s="7"/>
      <c r="G2328" s="41"/>
      <c r="H2328" s="7"/>
    </row>
    <row r="2329" spans="1:8" x14ac:dyDescent="0.25">
      <c r="A2329" s="7"/>
      <c r="G2329" s="41"/>
      <c r="H2329" s="7"/>
    </row>
    <row r="2330" spans="1:8" x14ac:dyDescent="0.25">
      <c r="A2330" s="7"/>
      <c r="G2330" s="41"/>
      <c r="H2330" s="7"/>
    </row>
    <row r="2331" spans="1:8" x14ac:dyDescent="0.25">
      <c r="A2331" s="7"/>
      <c r="G2331" s="41"/>
      <c r="H2331" s="7"/>
    </row>
    <row r="2332" spans="1:8" x14ac:dyDescent="0.25">
      <c r="A2332" s="7"/>
      <c r="G2332" s="41"/>
      <c r="H2332" s="7"/>
    </row>
    <row r="2333" spans="1:8" x14ac:dyDescent="0.25">
      <c r="A2333" s="7"/>
      <c r="G2333" s="41"/>
      <c r="H2333" s="7"/>
    </row>
    <row r="2334" spans="1:8" x14ac:dyDescent="0.25">
      <c r="A2334" s="7"/>
      <c r="G2334" s="41"/>
      <c r="H2334" s="7"/>
    </row>
    <row r="2335" spans="1:8" x14ac:dyDescent="0.25">
      <c r="A2335" s="7"/>
      <c r="G2335" s="41"/>
      <c r="H2335" s="7"/>
    </row>
    <row r="2336" spans="1:8" x14ac:dyDescent="0.25">
      <c r="A2336" s="7"/>
      <c r="G2336" s="41"/>
      <c r="H2336" s="7"/>
    </row>
    <row r="2337" spans="1:8" x14ac:dyDescent="0.25">
      <c r="A2337" s="7"/>
      <c r="G2337" s="41"/>
      <c r="H2337" s="7"/>
    </row>
    <row r="2338" spans="1:8" x14ac:dyDescent="0.25">
      <c r="A2338" s="7"/>
      <c r="G2338" s="41"/>
      <c r="H2338" s="7"/>
    </row>
    <row r="2339" spans="1:8" x14ac:dyDescent="0.25">
      <c r="A2339" s="7"/>
      <c r="G2339" s="41"/>
      <c r="H2339" s="7"/>
    </row>
    <row r="2340" spans="1:8" x14ac:dyDescent="0.25">
      <c r="A2340" s="7"/>
      <c r="G2340" s="41"/>
      <c r="H2340" s="7"/>
    </row>
    <row r="2341" spans="1:8" x14ac:dyDescent="0.25">
      <c r="A2341" s="7"/>
      <c r="G2341" s="41"/>
      <c r="H2341" s="7"/>
    </row>
    <row r="2342" spans="1:8" x14ac:dyDescent="0.25">
      <c r="A2342" s="7"/>
      <c r="G2342" s="41"/>
      <c r="H2342" s="7"/>
    </row>
    <row r="2343" spans="1:8" x14ac:dyDescent="0.25">
      <c r="A2343" s="7"/>
      <c r="G2343" s="41"/>
      <c r="H2343" s="7"/>
    </row>
    <row r="2344" spans="1:8" x14ac:dyDescent="0.25">
      <c r="A2344" s="7"/>
      <c r="G2344" s="41"/>
      <c r="H2344" s="7"/>
    </row>
    <row r="2345" spans="1:8" x14ac:dyDescent="0.25">
      <c r="A2345" s="7"/>
      <c r="G2345" s="41"/>
      <c r="H2345" s="7"/>
    </row>
    <row r="2346" spans="1:8" x14ac:dyDescent="0.25">
      <c r="A2346" s="7"/>
      <c r="G2346" s="41"/>
      <c r="H2346" s="7"/>
    </row>
    <row r="2347" spans="1:8" x14ac:dyDescent="0.25">
      <c r="A2347" s="7"/>
      <c r="G2347" s="41"/>
      <c r="H2347" s="7"/>
    </row>
    <row r="2348" spans="1:8" x14ac:dyDescent="0.25">
      <c r="A2348" s="7"/>
      <c r="G2348" s="41"/>
      <c r="H2348" s="7"/>
    </row>
    <row r="2349" spans="1:8" x14ac:dyDescent="0.25">
      <c r="A2349" s="7"/>
      <c r="G2349" s="41"/>
      <c r="H2349" s="7"/>
    </row>
    <row r="2350" spans="1:8" x14ac:dyDescent="0.25">
      <c r="A2350" s="7"/>
      <c r="G2350" s="41"/>
      <c r="H2350" s="7"/>
    </row>
    <row r="2351" spans="1:8" x14ac:dyDescent="0.25">
      <c r="A2351" s="7"/>
      <c r="G2351" s="41"/>
      <c r="H2351" s="7"/>
    </row>
    <row r="2352" spans="1:8" x14ac:dyDescent="0.25">
      <c r="A2352" s="7"/>
      <c r="G2352" s="41"/>
      <c r="H2352" s="7"/>
    </row>
    <row r="2353" spans="1:8" x14ac:dyDescent="0.25">
      <c r="A2353" s="7"/>
      <c r="G2353" s="41"/>
      <c r="H2353" s="7"/>
    </row>
    <row r="2354" spans="1:8" x14ac:dyDescent="0.25">
      <c r="A2354" s="7"/>
      <c r="G2354" s="41"/>
      <c r="H2354" s="7"/>
    </row>
    <row r="2355" spans="1:8" x14ac:dyDescent="0.25">
      <c r="A2355" s="7"/>
      <c r="G2355" s="41"/>
      <c r="H2355" s="7"/>
    </row>
    <row r="2356" spans="1:8" x14ac:dyDescent="0.25">
      <c r="A2356" s="7"/>
      <c r="G2356" s="41"/>
      <c r="H2356" s="7"/>
    </row>
    <row r="2357" spans="1:8" x14ac:dyDescent="0.25">
      <c r="A2357" s="7"/>
      <c r="G2357" s="41"/>
      <c r="H2357" s="7"/>
    </row>
    <row r="2358" spans="1:8" x14ac:dyDescent="0.25">
      <c r="A2358" s="7"/>
      <c r="G2358" s="41"/>
      <c r="H2358" s="7"/>
    </row>
    <row r="2359" spans="1:8" x14ac:dyDescent="0.25">
      <c r="A2359" s="7"/>
      <c r="G2359" s="41"/>
      <c r="H2359" s="7"/>
    </row>
    <row r="2360" spans="1:8" x14ac:dyDescent="0.25">
      <c r="A2360" s="7"/>
      <c r="G2360" s="41"/>
      <c r="H2360" s="7"/>
    </row>
    <row r="2361" spans="1:8" x14ac:dyDescent="0.25">
      <c r="A2361" s="7"/>
      <c r="G2361" s="41"/>
      <c r="H2361" s="7"/>
    </row>
    <row r="2362" spans="1:8" x14ac:dyDescent="0.25">
      <c r="A2362" s="7"/>
      <c r="G2362" s="41"/>
      <c r="H2362" s="7"/>
    </row>
    <row r="2363" spans="1:8" x14ac:dyDescent="0.25">
      <c r="A2363" s="7"/>
      <c r="G2363" s="41"/>
      <c r="H2363" s="7"/>
    </row>
    <row r="2364" spans="1:8" x14ac:dyDescent="0.25">
      <c r="A2364" s="7"/>
      <c r="G2364" s="41"/>
      <c r="H2364" s="7"/>
    </row>
    <row r="2365" spans="1:8" x14ac:dyDescent="0.25">
      <c r="A2365" s="7"/>
      <c r="G2365" s="41"/>
      <c r="H2365" s="7"/>
    </row>
    <row r="2366" spans="1:8" x14ac:dyDescent="0.25">
      <c r="A2366" s="7"/>
      <c r="G2366" s="41"/>
      <c r="H2366" s="7"/>
    </row>
    <row r="2367" spans="1:8" x14ac:dyDescent="0.25">
      <c r="A2367" s="7"/>
      <c r="G2367" s="41"/>
      <c r="H2367" s="7"/>
    </row>
    <row r="2368" spans="1:8" x14ac:dyDescent="0.25">
      <c r="A2368" s="7"/>
      <c r="G2368" s="41"/>
      <c r="H2368" s="7"/>
    </row>
    <row r="2369" spans="1:8" x14ac:dyDescent="0.25">
      <c r="A2369" s="7"/>
      <c r="G2369" s="41"/>
      <c r="H2369" s="7"/>
    </row>
    <row r="2370" spans="1:8" x14ac:dyDescent="0.25">
      <c r="A2370" s="7"/>
      <c r="G2370" s="41"/>
      <c r="H2370" s="7"/>
    </row>
    <row r="2371" spans="1:8" x14ac:dyDescent="0.25">
      <c r="A2371" s="7"/>
      <c r="G2371" s="41"/>
      <c r="H2371" s="7"/>
    </row>
    <row r="2372" spans="1:8" x14ac:dyDescent="0.25">
      <c r="A2372" s="7"/>
      <c r="G2372" s="41"/>
      <c r="H2372" s="7"/>
    </row>
    <row r="2373" spans="1:8" x14ac:dyDescent="0.25">
      <c r="A2373" s="7"/>
      <c r="G2373" s="41"/>
      <c r="H2373" s="7"/>
    </row>
    <row r="2374" spans="1:8" x14ac:dyDescent="0.25">
      <c r="A2374" s="7"/>
      <c r="G2374" s="41"/>
      <c r="H2374" s="7"/>
    </row>
    <row r="2375" spans="1:8" x14ac:dyDescent="0.25">
      <c r="A2375" s="7"/>
      <c r="G2375" s="41"/>
      <c r="H2375" s="7"/>
    </row>
    <row r="2376" spans="1:8" x14ac:dyDescent="0.25">
      <c r="A2376" s="7"/>
      <c r="G2376" s="41"/>
      <c r="H2376" s="7"/>
    </row>
    <row r="2377" spans="1:8" x14ac:dyDescent="0.25">
      <c r="A2377" s="7"/>
      <c r="G2377" s="41"/>
      <c r="H2377" s="7"/>
    </row>
    <row r="2378" spans="1:8" x14ac:dyDescent="0.25">
      <c r="A2378" s="7"/>
      <c r="G2378" s="41"/>
      <c r="H2378" s="7"/>
    </row>
    <row r="2379" spans="1:8" x14ac:dyDescent="0.25">
      <c r="A2379" s="7"/>
      <c r="G2379" s="41"/>
      <c r="H2379" s="7"/>
    </row>
    <row r="2380" spans="1:8" x14ac:dyDescent="0.25">
      <c r="A2380" s="7"/>
      <c r="G2380" s="41"/>
      <c r="H2380" s="7"/>
    </row>
    <row r="2381" spans="1:8" x14ac:dyDescent="0.25">
      <c r="A2381" s="7"/>
      <c r="G2381" s="41"/>
      <c r="H2381" s="7"/>
    </row>
    <row r="2382" spans="1:8" x14ac:dyDescent="0.25">
      <c r="A2382" s="7"/>
      <c r="G2382" s="41"/>
      <c r="H2382" s="7"/>
    </row>
    <row r="2383" spans="1:8" x14ac:dyDescent="0.25">
      <c r="A2383" s="7"/>
      <c r="G2383" s="41"/>
      <c r="H2383" s="7"/>
    </row>
    <row r="2384" spans="1:8" x14ac:dyDescent="0.25">
      <c r="A2384" s="7"/>
      <c r="G2384" s="41"/>
      <c r="H2384" s="7"/>
    </row>
    <row r="2385" spans="1:8" x14ac:dyDescent="0.25">
      <c r="A2385" s="7"/>
      <c r="G2385" s="41"/>
      <c r="H2385" s="7"/>
    </row>
    <row r="2386" spans="1:8" x14ac:dyDescent="0.25">
      <c r="A2386" s="7"/>
      <c r="G2386" s="41"/>
      <c r="H2386" s="7"/>
    </row>
    <row r="2387" spans="1:8" x14ac:dyDescent="0.25">
      <c r="A2387" s="7"/>
      <c r="G2387" s="41"/>
      <c r="H2387" s="7"/>
    </row>
    <row r="2388" spans="1:8" x14ac:dyDescent="0.25">
      <c r="A2388" s="7"/>
      <c r="G2388" s="41"/>
      <c r="H2388" s="7"/>
    </row>
    <row r="2389" spans="1:8" x14ac:dyDescent="0.25">
      <c r="A2389" s="7"/>
      <c r="G2389" s="41"/>
      <c r="H2389" s="7"/>
    </row>
    <row r="2390" spans="1:8" x14ac:dyDescent="0.25">
      <c r="A2390" s="7"/>
      <c r="G2390" s="41"/>
      <c r="H2390" s="7"/>
    </row>
    <row r="2391" spans="1:8" x14ac:dyDescent="0.25">
      <c r="A2391" s="7"/>
      <c r="G2391" s="41"/>
      <c r="H2391" s="7"/>
    </row>
    <row r="2392" spans="1:8" x14ac:dyDescent="0.25">
      <c r="A2392" s="7"/>
      <c r="G2392" s="41"/>
      <c r="H2392" s="7"/>
    </row>
    <row r="2393" spans="1:8" x14ac:dyDescent="0.25">
      <c r="A2393" s="7"/>
      <c r="G2393" s="41"/>
      <c r="H2393" s="7"/>
    </row>
    <row r="2394" spans="1:8" x14ac:dyDescent="0.25">
      <c r="A2394" s="7"/>
      <c r="G2394" s="41"/>
      <c r="H2394" s="7"/>
    </row>
    <row r="2395" spans="1:8" x14ac:dyDescent="0.25">
      <c r="A2395" s="7"/>
      <c r="G2395" s="41"/>
      <c r="H2395" s="7"/>
    </row>
    <row r="2396" spans="1:8" x14ac:dyDescent="0.25">
      <c r="A2396" s="7"/>
      <c r="G2396" s="41"/>
      <c r="H2396" s="7"/>
    </row>
    <row r="2397" spans="1:8" x14ac:dyDescent="0.25">
      <c r="A2397" s="7"/>
      <c r="G2397" s="41"/>
      <c r="H2397" s="7"/>
    </row>
    <row r="2398" spans="1:8" x14ac:dyDescent="0.25">
      <c r="A2398" s="7"/>
      <c r="G2398" s="41"/>
      <c r="H2398" s="7"/>
    </row>
    <row r="2399" spans="1:8" x14ac:dyDescent="0.25">
      <c r="A2399" s="7"/>
      <c r="G2399" s="41"/>
      <c r="H2399" s="7"/>
    </row>
    <row r="2400" spans="1:8" x14ac:dyDescent="0.25">
      <c r="A2400" s="7"/>
      <c r="G2400" s="41"/>
      <c r="H2400" s="7"/>
    </row>
    <row r="2401" spans="1:8" x14ac:dyDescent="0.25">
      <c r="A2401" s="7"/>
      <c r="G2401" s="41"/>
      <c r="H2401" s="7"/>
    </row>
    <row r="2402" spans="1:8" x14ac:dyDescent="0.25">
      <c r="A2402" s="7"/>
      <c r="G2402" s="41"/>
      <c r="H2402" s="7"/>
    </row>
    <row r="2403" spans="1:8" x14ac:dyDescent="0.25">
      <c r="A2403" s="7"/>
      <c r="G2403" s="41"/>
      <c r="H2403" s="7"/>
    </row>
    <row r="2404" spans="1:8" x14ac:dyDescent="0.25">
      <c r="A2404" s="7"/>
      <c r="G2404" s="41"/>
      <c r="H2404" s="7"/>
    </row>
    <row r="2405" spans="1:8" x14ac:dyDescent="0.25">
      <c r="A2405" s="7"/>
      <c r="G2405" s="41"/>
      <c r="H2405" s="7"/>
    </row>
    <row r="2406" spans="1:8" x14ac:dyDescent="0.25">
      <c r="A2406" s="7"/>
      <c r="G2406" s="41"/>
      <c r="H2406" s="7"/>
    </row>
    <row r="2407" spans="1:8" x14ac:dyDescent="0.25">
      <c r="A2407" s="7"/>
      <c r="G2407" s="41"/>
      <c r="H2407" s="7"/>
    </row>
    <row r="2408" spans="1:8" x14ac:dyDescent="0.25">
      <c r="A2408" s="7"/>
      <c r="G2408" s="41"/>
      <c r="H2408" s="7"/>
    </row>
    <row r="2409" spans="1:8" x14ac:dyDescent="0.25">
      <c r="A2409" s="7"/>
      <c r="G2409" s="41"/>
      <c r="H2409" s="7"/>
    </row>
    <row r="2410" spans="1:8" x14ac:dyDescent="0.25">
      <c r="A2410" s="7"/>
      <c r="G2410" s="41"/>
      <c r="H2410" s="7"/>
    </row>
    <row r="2411" spans="1:8" x14ac:dyDescent="0.25">
      <c r="A2411" s="7"/>
      <c r="G2411" s="41"/>
      <c r="H2411" s="7"/>
    </row>
    <row r="2412" spans="1:8" x14ac:dyDescent="0.25">
      <c r="A2412" s="7"/>
      <c r="G2412" s="41"/>
      <c r="H2412" s="7"/>
    </row>
    <row r="2413" spans="1:8" x14ac:dyDescent="0.25">
      <c r="A2413" s="7"/>
      <c r="G2413" s="41"/>
      <c r="H2413" s="7"/>
    </row>
    <row r="2414" spans="1:8" x14ac:dyDescent="0.25">
      <c r="A2414" s="7"/>
      <c r="G2414" s="41"/>
      <c r="H2414" s="7"/>
    </row>
    <row r="2415" spans="1:8" x14ac:dyDescent="0.25">
      <c r="A2415" s="7"/>
      <c r="G2415" s="41"/>
      <c r="H2415" s="7"/>
    </row>
    <row r="2416" spans="1:8" x14ac:dyDescent="0.25">
      <c r="A2416" s="7"/>
      <c r="G2416" s="41"/>
      <c r="H2416" s="7"/>
    </row>
    <row r="2417" spans="1:8" x14ac:dyDescent="0.25">
      <c r="A2417" s="7"/>
      <c r="G2417" s="41"/>
      <c r="H2417" s="7"/>
    </row>
    <row r="2418" spans="1:8" x14ac:dyDescent="0.25">
      <c r="A2418" s="7"/>
      <c r="G2418" s="41"/>
      <c r="H2418" s="7"/>
    </row>
    <row r="2419" spans="1:8" x14ac:dyDescent="0.25">
      <c r="A2419" s="7"/>
      <c r="G2419" s="41"/>
      <c r="H2419" s="7"/>
    </row>
    <row r="2420" spans="1:8" x14ac:dyDescent="0.25">
      <c r="A2420" s="7"/>
      <c r="G2420" s="41"/>
      <c r="H2420" s="7"/>
    </row>
    <row r="2421" spans="1:8" x14ac:dyDescent="0.25">
      <c r="A2421" s="7"/>
      <c r="G2421" s="41"/>
      <c r="H2421" s="7"/>
    </row>
    <row r="2422" spans="1:8" x14ac:dyDescent="0.25">
      <c r="A2422" s="7"/>
      <c r="G2422" s="41"/>
      <c r="H2422" s="7"/>
    </row>
    <row r="2423" spans="1:8" x14ac:dyDescent="0.25">
      <c r="A2423" s="7"/>
      <c r="G2423" s="41"/>
      <c r="H2423" s="7"/>
    </row>
    <row r="2424" spans="1:8" x14ac:dyDescent="0.25">
      <c r="A2424" s="7"/>
      <c r="G2424" s="41"/>
      <c r="H2424" s="7"/>
    </row>
    <row r="2425" spans="1:8" x14ac:dyDescent="0.25">
      <c r="A2425" s="7"/>
      <c r="G2425" s="41"/>
      <c r="H2425" s="7"/>
    </row>
    <row r="2426" spans="1:8" x14ac:dyDescent="0.25">
      <c r="A2426" s="7"/>
      <c r="G2426" s="41"/>
      <c r="H2426" s="7"/>
    </row>
    <row r="2427" spans="1:8" x14ac:dyDescent="0.25">
      <c r="A2427" s="7"/>
      <c r="G2427" s="41"/>
      <c r="H2427" s="7"/>
    </row>
    <row r="2428" spans="1:8" x14ac:dyDescent="0.25">
      <c r="A2428" s="7"/>
      <c r="G2428" s="41"/>
      <c r="H2428" s="7"/>
    </row>
    <row r="2429" spans="1:8" x14ac:dyDescent="0.25">
      <c r="A2429" s="7"/>
      <c r="G2429" s="41"/>
      <c r="H2429" s="7"/>
    </row>
    <row r="2430" spans="1:8" x14ac:dyDescent="0.25">
      <c r="A2430" s="7"/>
      <c r="G2430" s="41"/>
      <c r="H2430" s="7"/>
    </row>
    <row r="2431" spans="1:8" x14ac:dyDescent="0.25">
      <c r="A2431" s="7"/>
      <c r="G2431" s="41"/>
      <c r="H2431" s="7"/>
    </row>
    <row r="2432" spans="1:8" x14ac:dyDescent="0.25">
      <c r="A2432" s="7"/>
      <c r="G2432" s="41"/>
      <c r="H2432" s="7"/>
    </row>
    <row r="2433" spans="1:8" x14ac:dyDescent="0.25">
      <c r="A2433" s="7"/>
      <c r="G2433" s="41"/>
      <c r="H2433" s="7"/>
    </row>
    <row r="2434" spans="1:8" x14ac:dyDescent="0.25">
      <c r="A2434" s="7"/>
      <c r="G2434" s="41"/>
      <c r="H2434" s="7"/>
    </row>
    <row r="2435" spans="1:8" x14ac:dyDescent="0.25">
      <c r="A2435" s="7"/>
      <c r="G2435" s="41"/>
      <c r="H2435" s="7"/>
    </row>
    <row r="2436" spans="1:8" x14ac:dyDescent="0.25">
      <c r="A2436" s="7"/>
      <c r="G2436" s="41"/>
      <c r="H2436" s="7"/>
    </row>
    <row r="2437" spans="1:8" x14ac:dyDescent="0.25">
      <c r="A2437" s="7"/>
      <c r="G2437" s="41"/>
      <c r="H2437" s="7"/>
    </row>
    <row r="2438" spans="1:8" x14ac:dyDescent="0.25">
      <c r="A2438" s="7"/>
      <c r="G2438" s="41"/>
      <c r="H2438" s="7"/>
    </row>
    <row r="2439" spans="1:8" x14ac:dyDescent="0.25">
      <c r="A2439" s="7"/>
      <c r="G2439" s="41"/>
      <c r="H2439" s="7"/>
    </row>
    <row r="2440" spans="1:8" x14ac:dyDescent="0.25">
      <c r="A2440" s="7"/>
      <c r="G2440" s="41"/>
      <c r="H2440" s="7"/>
    </row>
    <row r="2441" spans="1:8" x14ac:dyDescent="0.25">
      <c r="A2441" s="7"/>
      <c r="G2441" s="41"/>
      <c r="H2441" s="7"/>
    </row>
    <row r="2442" spans="1:8" x14ac:dyDescent="0.25">
      <c r="A2442" s="7"/>
      <c r="G2442" s="41"/>
      <c r="H2442" s="7"/>
    </row>
    <row r="2443" spans="1:8" x14ac:dyDescent="0.25">
      <c r="A2443" s="7"/>
      <c r="G2443" s="41"/>
      <c r="H2443" s="7"/>
    </row>
    <row r="2444" spans="1:8" x14ac:dyDescent="0.25">
      <c r="A2444" s="7"/>
      <c r="G2444" s="41"/>
      <c r="H2444" s="7"/>
    </row>
    <row r="2445" spans="1:8" x14ac:dyDescent="0.25">
      <c r="A2445" s="7"/>
      <c r="G2445" s="41"/>
      <c r="H2445" s="7"/>
    </row>
    <row r="2446" spans="1:8" x14ac:dyDescent="0.25">
      <c r="A2446" s="7"/>
      <c r="G2446" s="41"/>
      <c r="H2446" s="7"/>
    </row>
    <row r="2447" spans="1:8" x14ac:dyDescent="0.25">
      <c r="A2447" s="7"/>
      <c r="G2447" s="41"/>
      <c r="H2447" s="7"/>
    </row>
    <row r="2448" spans="1:8" x14ac:dyDescent="0.25">
      <c r="A2448" s="7"/>
      <c r="G2448" s="41"/>
      <c r="H2448" s="7"/>
    </row>
    <row r="2449" spans="1:8" x14ac:dyDescent="0.25">
      <c r="A2449" s="7"/>
      <c r="G2449" s="41"/>
      <c r="H2449" s="7"/>
    </row>
    <row r="2450" spans="1:8" x14ac:dyDescent="0.25">
      <c r="A2450" s="7"/>
      <c r="G2450" s="41"/>
      <c r="H2450" s="7"/>
    </row>
    <row r="2451" spans="1:8" x14ac:dyDescent="0.25">
      <c r="A2451" s="7"/>
      <c r="G2451" s="41"/>
      <c r="H2451" s="7"/>
    </row>
    <row r="2452" spans="1:8" x14ac:dyDescent="0.25">
      <c r="A2452" s="7"/>
      <c r="G2452" s="41"/>
      <c r="H2452" s="7"/>
    </row>
    <row r="2453" spans="1:8" x14ac:dyDescent="0.25">
      <c r="A2453" s="7"/>
      <c r="G2453" s="41"/>
      <c r="H2453" s="7"/>
    </row>
    <row r="2454" spans="1:8" x14ac:dyDescent="0.25">
      <c r="A2454" s="7"/>
      <c r="G2454" s="41"/>
      <c r="H2454" s="7"/>
    </row>
    <row r="2455" spans="1:8" x14ac:dyDescent="0.25">
      <c r="A2455" s="7"/>
      <c r="G2455" s="41"/>
      <c r="H2455" s="7"/>
    </row>
    <row r="2456" spans="1:8" x14ac:dyDescent="0.25">
      <c r="A2456" s="7"/>
      <c r="G2456" s="41"/>
      <c r="H2456" s="7"/>
    </row>
    <row r="2457" spans="1:8" x14ac:dyDescent="0.25">
      <c r="A2457" s="7"/>
      <c r="G2457" s="41"/>
      <c r="H2457" s="7"/>
    </row>
    <row r="2458" spans="1:8" x14ac:dyDescent="0.25">
      <c r="A2458" s="7"/>
      <c r="G2458" s="41"/>
      <c r="H2458" s="7"/>
    </row>
    <row r="2459" spans="1:8" x14ac:dyDescent="0.25">
      <c r="A2459" s="7"/>
      <c r="G2459" s="41"/>
      <c r="H2459" s="7"/>
    </row>
    <row r="2460" spans="1:8" x14ac:dyDescent="0.25">
      <c r="A2460" s="7"/>
      <c r="G2460" s="41"/>
      <c r="H2460" s="7"/>
    </row>
    <row r="2461" spans="1:8" x14ac:dyDescent="0.25">
      <c r="A2461" s="7"/>
      <c r="G2461" s="41"/>
      <c r="H2461" s="7"/>
    </row>
    <row r="2462" spans="1:8" x14ac:dyDescent="0.25">
      <c r="A2462" s="7"/>
      <c r="G2462" s="41"/>
      <c r="H2462" s="7"/>
    </row>
    <row r="2463" spans="1:8" x14ac:dyDescent="0.25">
      <c r="A2463" s="7"/>
      <c r="G2463" s="41"/>
      <c r="H2463" s="7"/>
    </row>
    <row r="2464" spans="1:8" x14ac:dyDescent="0.25">
      <c r="A2464" s="7"/>
      <c r="G2464" s="41"/>
      <c r="H2464" s="7"/>
    </row>
    <row r="2465" spans="1:8" x14ac:dyDescent="0.25">
      <c r="A2465" s="7"/>
      <c r="G2465" s="41"/>
      <c r="H2465" s="7"/>
    </row>
    <row r="2466" spans="1:8" x14ac:dyDescent="0.25">
      <c r="A2466" s="7"/>
      <c r="G2466" s="41"/>
      <c r="H2466" s="7"/>
    </row>
    <row r="2467" spans="1:8" x14ac:dyDescent="0.25">
      <c r="A2467" s="7"/>
      <c r="G2467" s="41"/>
      <c r="H2467" s="7"/>
    </row>
    <row r="2468" spans="1:8" x14ac:dyDescent="0.25">
      <c r="A2468" s="7"/>
      <c r="G2468" s="41"/>
      <c r="H2468" s="7"/>
    </row>
    <row r="2469" spans="1:8" x14ac:dyDescent="0.25">
      <c r="A2469" s="7"/>
      <c r="G2469" s="41"/>
      <c r="H2469" s="7"/>
    </row>
    <row r="2470" spans="1:8" x14ac:dyDescent="0.25">
      <c r="A2470" s="7"/>
      <c r="G2470" s="41"/>
      <c r="H2470" s="7"/>
    </row>
    <row r="2471" spans="1:8" x14ac:dyDescent="0.25">
      <c r="A2471" s="7"/>
      <c r="G2471" s="41"/>
      <c r="H2471" s="7"/>
    </row>
    <row r="2472" spans="1:8" x14ac:dyDescent="0.25">
      <c r="A2472" s="7"/>
      <c r="G2472" s="41"/>
      <c r="H2472" s="7"/>
    </row>
    <row r="2473" spans="1:8" x14ac:dyDescent="0.25">
      <c r="A2473" s="7"/>
      <c r="G2473" s="41"/>
      <c r="H2473" s="7"/>
    </row>
    <row r="2474" spans="1:8" x14ac:dyDescent="0.25">
      <c r="A2474" s="7"/>
      <c r="G2474" s="41"/>
      <c r="H2474" s="7"/>
    </row>
    <row r="2475" spans="1:8" x14ac:dyDescent="0.25">
      <c r="A2475" s="7"/>
      <c r="G2475" s="41"/>
      <c r="H2475" s="7"/>
    </row>
    <row r="2476" spans="1:8" x14ac:dyDescent="0.25">
      <c r="A2476" s="7"/>
      <c r="G2476" s="41"/>
      <c r="H2476" s="7"/>
    </row>
    <row r="2477" spans="1:8" x14ac:dyDescent="0.25">
      <c r="A2477" s="7"/>
      <c r="G2477" s="41"/>
      <c r="H2477" s="7"/>
    </row>
    <row r="2478" spans="1:8" x14ac:dyDescent="0.25">
      <c r="A2478" s="7"/>
      <c r="G2478" s="41"/>
      <c r="H2478" s="7"/>
    </row>
    <row r="2479" spans="1:8" x14ac:dyDescent="0.25">
      <c r="A2479" s="7"/>
      <c r="G2479" s="41"/>
      <c r="H2479" s="7"/>
    </row>
    <row r="2480" spans="1:8" x14ac:dyDescent="0.25">
      <c r="A2480" s="7"/>
      <c r="G2480" s="41"/>
      <c r="H2480" s="7"/>
    </row>
    <row r="2481" spans="1:8" x14ac:dyDescent="0.25">
      <c r="A2481" s="7"/>
      <c r="G2481" s="41"/>
      <c r="H2481" s="7"/>
    </row>
    <row r="2482" spans="1:8" x14ac:dyDescent="0.25">
      <c r="A2482" s="7"/>
      <c r="G2482" s="41"/>
      <c r="H2482" s="7"/>
    </row>
    <row r="2483" spans="1:8" x14ac:dyDescent="0.25">
      <c r="A2483" s="7"/>
      <c r="G2483" s="41"/>
      <c r="H2483" s="7"/>
    </row>
    <row r="2484" spans="1:8" x14ac:dyDescent="0.25">
      <c r="A2484" s="7"/>
      <c r="G2484" s="41"/>
      <c r="H2484" s="7"/>
    </row>
    <row r="2485" spans="1:8" x14ac:dyDescent="0.25">
      <c r="A2485" s="7"/>
      <c r="G2485" s="41"/>
      <c r="H2485" s="7"/>
    </row>
    <row r="2486" spans="1:8" x14ac:dyDescent="0.25">
      <c r="A2486" s="7"/>
      <c r="G2486" s="41"/>
      <c r="H2486" s="7"/>
    </row>
    <row r="2487" spans="1:8" x14ac:dyDescent="0.25">
      <c r="A2487" s="7"/>
      <c r="G2487" s="41"/>
      <c r="H2487" s="7"/>
    </row>
    <row r="2488" spans="1:8" x14ac:dyDescent="0.25">
      <c r="A2488" s="7"/>
      <c r="G2488" s="41"/>
      <c r="H2488" s="7"/>
    </row>
    <row r="2489" spans="1:8" x14ac:dyDescent="0.25">
      <c r="A2489" s="7"/>
      <c r="G2489" s="41"/>
      <c r="H2489" s="7"/>
    </row>
    <row r="2490" spans="1:8" x14ac:dyDescent="0.25">
      <c r="A2490" s="7"/>
      <c r="G2490" s="41"/>
      <c r="H2490" s="7"/>
    </row>
    <row r="2491" spans="1:8" x14ac:dyDescent="0.25">
      <c r="A2491" s="7"/>
      <c r="G2491" s="41"/>
      <c r="H2491" s="7"/>
    </row>
    <row r="2492" spans="1:8" x14ac:dyDescent="0.25">
      <c r="A2492" s="7"/>
      <c r="G2492" s="41"/>
      <c r="H2492" s="7"/>
    </row>
    <row r="2493" spans="1:8" x14ac:dyDescent="0.25">
      <c r="A2493" s="7"/>
      <c r="G2493" s="41"/>
      <c r="H2493" s="7"/>
    </row>
    <row r="2494" spans="1:8" x14ac:dyDescent="0.25">
      <c r="A2494" s="7"/>
      <c r="G2494" s="41"/>
      <c r="H2494" s="7"/>
    </row>
    <row r="2495" spans="1:8" x14ac:dyDescent="0.25">
      <c r="A2495" s="7"/>
      <c r="G2495" s="41"/>
      <c r="H2495" s="7"/>
    </row>
    <row r="2496" spans="1:8" x14ac:dyDescent="0.25">
      <c r="A2496" s="7"/>
      <c r="G2496" s="41"/>
      <c r="H2496" s="7"/>
    </row>
    <row r="2497" spans="1:8" x14ac:dyDescent="0.25">
      <c r="A2497" s="7"/>
      <c r="G2497" s="41"/>
      <c r="H2497" s="7"/>
    </row>
    <row r="2498" spans="1:8" x14ac:dyDescent="0.25">
      <c r="A2498" s="7"/>
      <c r="G2498" s="41"/>
      <c r="H2498" s="7"/>
    </row>
    <row r="2499" spans="1:8" x14ac:dyDescent="0.25">
      <c r="A2499" s="7"/>
      <c r="G2499" s="41"/>
      <c r="H2499" s="7"/>
    </row>
    <row r="2500" spans="1:8" x14ac:dyDescent="0.25">
      <c r="A2500" s="7"/>
      <c r="G2500" s="41"/>
      <c r="H2500" s="7"/>
    </row>
    <row r="2501" spans="1:8" x14ac:dyDescent="0.25">
      <c r="A2501" s="7"/>
      <c r="G2501" s="41"/>
      <c r="H2501" s="7"/>
    </row>
    <row r="2502" spans="1:8" x14ac:dyDescent="0.25">
      <c r="A2502" s="7"/>
      <c r="G2502" s="41"/>
      <c r="H2502" s="7"/>
    </row>
    <row r="2503" spans="1:8" x14ac:dyDescent="0.25">
      <c r="A2503" s="7"/>
      <c r="G2503" s="41"/>
      <c r="H2503" s="7"/>
    </row>
    <row r="2504" spans="1:8" x14ac:dyDescent="0.25">
      <c r="A2504" s="7"/>
      <c r="G2504" s="41"/>
      <c r="H2504" s="7"/>
    </row>
    <row r="2505" spans="1:8" x14ac:dyDescent="0.25">
      <c r="A2505" s="7"/>
      <c r="G2505" s="41"/>
      <c r="H2505" s="7"/>
    </row>
    <row r="2506" spans="1:8" x14ac:dyDescent="0.25">
      <c r="A2506" s="7"/>
      <c r="G2506" s="41"/>
      <c r="H2506" s="7"/>
    </row>
    <row r="2507" spans="1:8" x14ac:dyDescent="0.25">
      <c r="A2507" s="7"/>
      <c r="G2507" s="41"/>
      <c r="H2507" s="7"/>
    </row>
    <row r="2508" spans="1:8" x14ac:dyDescent="0.25">
      <c r="A2508" s="7"/>
      <c r="G2508" s="41"/>
      <c r="H2508" s="7"/>
    </row>
    <row r="2509" spans="1:8" x14ac:dyDescent="0.25">
      <c r="A2509" s="7"/>
      <c r="G2509" s="41"/>
      <c r="H2509" s="7"/>
    </row>
    <row r="2510" spans="1:8" x14ac:dyDescent="0.25">
      <c r="A2510" s="7"/>
      <c r="G2510" s="41"/>
      <c r="H2510" s="7"/>
    </row>
    <row r="2511" spans="1:8" x14ac:dyDescent="0.25">
      <c r="A2511" s="7"/>
      <c r="G2511" s="41"/>
      <c r="H2511" s="7"/>
    </row>
    <row r="2512" spans="1:8" x14ac:dyDescent="0.25">
      <c r="A2512" s="7"/>
      <c r="G2512" s="41"/>
      <c r="H2512" s="7"/>
    </row>
    <row r="2513" spans="1:8" x14ac:dyDescent="0.25">
      <c r="A2513" s="7"/>
      <c r="G2513" s="41"/>
      <c r="H2513" s="7"/>
    </row>
    <row r="2514" spans="1:8" x14ac:dyDescent="0.25">
      <c r="A2514" s="7"/>
      <c r="G2514" s="41"/>
      <c r="H2514" s="7"/>
    </row>
    <row r="2515" spans="1:8" x14ac:dyDescent="0.25">
      <c r="A2515" s="7"/>
      <c r="G2515" s="41"/>
      <c r="H2515" s="7"/>
    </row>
    <row r="2516" spans="1:8" x14ac:dyDescent="0.25">
      <c r="A2516" s="7"/>
      <c r="G2516" s="41"/>
      <c r="H2516" s="7"/>
    </row>
    <row r="2517" spans="1:8" x14ac:dyDescent="0.25">
      <c r="A2517" s="7"/>
      <c r="G2517" s="41"/>
      <c r="H2517" s="7"/>
    </row>
    <row r="2518" spans="1:8" x14ac:dyDescent="0.25">
      <c r="A2518" s="7"/>
      <c r="G2518" s="41"/>
      <c r="H2518" s="7"/>
    </row>
    <row r="2519" spans="1:8" x14ac:dyDescent="0.25">
      <c r="A2519" s="7"/>
      <c r="G2519" s="41"/>
      <c r="H2519" s="7"/>
    </row>
    <row r="2520" spans="1:8" x14ac:dyDescent="0.25">
      <c r="A2520" s="7"/>
      <c r="G2520" s="41"/>
      <c r="H2520" s="7"/>
    </row>
    <row r="2521" spans="1:8" x14ac:dyDescent="0.25">
      <c r="A2521" s="7"/>
      <c r="G2521" s="41"/>
      <c r="H2521" s="7"/>
    </row>
    <row r="2522" spans="1:8" x14ac:dyDescent="0.25">
      <c r="A2522" s="7"/>
      <c r="G2522" s="41"/>
      <c r="H2522" s="7"/>
    </row>
    <row r="2523" spans="1:8" x14ac:dyDescent="0.25">
      <c r="A2523" s="7"/>
      <c r="G2523" s="41"/>
      <c r="H2523" s="7"/>
    </row>
    <row r="2524" spans="1:8" x14ac:dyDescent="0.25">
      <c r="A2524" s="7"/>
      <c r="G2524" s="41"/>
      <c r="H2524" s="7"/>
    </row>
    <row r="2525" spans="1:8" x14ac:dyDescent="0.25">
      <c r="A2525" s="7"/>
      <c r="G2525" s="41"/>
      <c r="H2525" s="7"/>
    </row>
    <row r="2526" spans="1:8" x14ac:dyDescent="0.25">
      <c r="A2526" s="7"/>
      <c r="G2526" s="41"/>
      <c r="H2526" s="7"/>
    </row>
    <row r="2527" spans="1:8" x14ac:dyDescent="0.25">
      <c r="A2527" s="7"/>
      <c r="G2527" s="41"/>
      <c r="H2527" s="7"/>
    </row>
    <row r="2528" spans="1:8" x14ac:dyDescent="0.25">
      <c r="A2528" s="7"/>
      <c r="G2528" s="41"/>
      <c r="H2528" s="7"/>
    </row>
    <row r="2529" spans="1:8" x14ac:dyDescent="0.25">
      <c r="A2529" s="7"/>
      <c r="G2529" s="41"/>
      <c r="H2529" s="7"/>
    </row>
    <row r="2530" spans="1:8" x14ac:dyDescent="0.25">
      <c r="A2530" s="7"/>
      <c r="G2530" s="41"/>
      <c r="H2530" s="7"/>
    </row>
    <row r="2531" spans="1:8" x14ac:dyDescent="0.25">
      <c r="A2531" s="7"/>
      <c r="G2531" s="41"/>
      <c r="H2531" s="7"/>
    </row>
    <row r="2532" spans="1:8" x14ac:dyDescent="0.25">
      <c r="A2532" s="7"/>
      <c r="G2532" s="41"/>
      <c r="H2532" s="7"/>
    </row>
    <row r="2533" spans="1:8" x14ac:dyDescent="0.25">
      <c r="A2533" s="7"/>
      <c r="G2533" s="41"/>
      <c r="H2533" s="7"/>
    </row>
    <row r="2534" spans="1:8" x14ac:dyDescent="0.25">
      <c r="A2534" s="7"/>
      <c r="G2534" s="41"/>
      <c r="H2534" s="7"/>
    </row>
    <row r="2535" spans="1:8" x14ac:dyDescent="0.25">
      <c r="A2535" s="7"/>
      <c r="G2535" s="41"/>
      <c r="H2535" s="7"/>
    </row>
    <row r="2536" spans="1:8" x14ac:dyDescent="0.25">
      <c r="A2536" s="7"/>
      <c r="G2536" s="41"/>
      <c r="H2536" s="7"/>
    </row>
    <row r="2537" spans="1:8" x14ac:dyDescent="0.25">
      <c r="A2537" s="7"/>
      <c r="G2537" s="41"/>
      <c r="H2537" s="7"/>
    </row>
    <row r="2538" spans="1:8" x14ac:dyDescent="0.25">
      <c r="A2538" s="7"/>
      <c r="G2538" s="41"/>
      <c r="H2538" s="7"/>
    </row>
    <row r="2539" spans="1:8" x14ac:dyDescent="0.25">
      <c r="A2539" s="7"/>
      <c r="G2539" s="41"/>
      <c r="H2539" s="7"/>
    </row>
    <row r="2540" spans="1:8" x14ac:dyDescent="0.25">
      <c r="A2540" s="7"/>
      <c r="G2540" s="41"/>
      <c r="H2540" s="7"/>
    </row>
    <row r="2541" spans="1:8" x14ac:dyDescent="0.25">
      <c r="A2541" s="7"/>
      <c r="G2541" s="41"/>
      <c r="H2541" s="7"/>
    </row>
    <row r="2542" spans="1:8" x14ac:dyDescent="0.25">
      <c r="A2542" s="7"/>
      <c r="G2542" s="41"/>
      <c r="H2542" s="7"/>
    </row>
    <row r="2543" spans="1:8" x14ac:dyDescent="0.25">
      <c r="A2543" s="7"/>
      <c r="G2543" s="41"/>
      <c r="H2543" s="7"/>
    </row>
    <row r="2544" spans="1:8" x14ac:dyDescent="0.25">
      <c r="A2544" s="7"/>
      <c r="G2544" s="41"/>
      <c r="H2544" s="7"/>
    </row>
    <row r="2545" spans="1:8" x14ac:dyDescent="0.25">
      <c r="A2545" s="7"/>
      <c r="G2545" s="41"/>
      <c r="H2545" s="7"/>
    </row>
    <row r="2546" spans="1:8" x14ac:dyDescent="0.25">
      <c r="A2546" s="7"/>
      <c r="G2546" s="41"/>
      <c r="H2546" s="7"/>
    </row>
    <row r="2547" spans="1:8" x14ac:dyDescent="0.25">
      <c r="A2547" s="7"/>
      <c r="G2547" s="41"/>
      <c r="H2547" s="7"/>
    </row>
    <row r="2548" spans="1:8" x14ac:dyDescent="0.25">
      <c r="A2548" s="7"/>
      <c r="G2548" s="41"/>
      <c r="H2548" s="7"/>
    </row>
    <row r="2549" spans="1:8" x14ac:dyDescent="0.25">
      <c r="A2549" s="7"/>
      <c r="G2549" s="41"/>
      <c r="H2549" s="7"/>
    </row>
    <row r="2550" spans="1:8" x14ac:dyDescent="0.25">
      <c r="A2550" s="7"/>
      <c r="G2550" s="41"/>
      <c r="H2550" s="7"/>
    </row>
    <row r="2551" spans="1:8" x14ac:dyDescent="0.25">
      <c r="A2551" s="7"/>
      <c r="G2551" s="41"/>
      <c r="H2551" s="7"/>
    </row>
    <row r="2552" spans="1:8" x14ac:dyDescent="0.25">
      <c r="A2552" s="7"/>
      <c r="G2552" s="41"/>
      <c r="H2552" s="7"/>
    </row>
    <row r="2553" spans="1:8" x14ac:dyDescent="0.25">
      <c r="A2553" s="7"/>
      <c r="G2553" s="41"/>
      <c r="H2553" s="7"/>
    </row>
    <row r="2554" spans="1:8" x14ac:dyDescent="0.25">
      <c r="A2554" s="7"/>
      <c r="G2554" s="41"/>
      <c r="H2554" s="7"/>
    </row>
    <row r="2555" spans="1:8" x14ac:dyDescent="0.25">
      <c r="A2555" s="7"/>
      <c r="G2555" s="41"/>
      <c r="H2555" s="7"/>
    </row>
    <row r="2556" spans="1:8" x14ac:dyDescent="0.25">
      <c r="A2556" s="7"/>
      <c r="G2556" s="41"/>
      <c r="H2556" s="7"/>
    </row>
    <row r="2557" spans="1:8" x14ac:dyDescent="0.25">
      <c r="A2557" s="7"/>
      <c r="G2557" s="41"/>
      <c r="H2557" s="7"/>
    </row>
    <row r="2558" spans="1:8" x14ac:dyDescent="0.25">
      <c r="A2558" s="7"/>
      <c r="G2558" s="41"/>
      <c r="H2558" s="7"/>
    </row>
    <row r="2559" spans="1:8" x14ac:dyDescent="0.25">
      <c r="A2559" s="7"/>
      <c r="G2559" s="41"/>
      <c r="H2559" s="7"/>
    </row>
    <row r="2560" spans="1:8" x14ac:dyDescent="0.25">
      <c r="A2560" s="7"/>
      <c r="G2560" s="41"/>
      <c r="H2560" s="7"/>
    </row>
    <row r="2561" spans="1:8" x14ac:dyDescent="0.25">
      <c r="A2561" s="7"/>
      <c r="G2561" s="41"/>
      <c r="H2561" s="7"/>
    </row>
    <row r="2562" spans="1:8" x14ac:dyDescent="0.25">
      <c r="A2562" s="7"/>
      <c r="G2562" s="41"/>
      <c r="H2562" s="7"/>
    </row>
    <row r="2563" spans="1:8" x14ac:dyDescent="0.25">
      <c r="A2563" s="7"/>
      <c r="G2563" s="41"/>
      <c r="H2563" s="7"/>
    </row>
    <row r="2564" spans="1:8" x14ac:dyDescent="0.25">
      <c r="A2564" s="7"/>
      <c r="G2564" s="41"/>
      <c r="H2564" s="7"/>
    </row>
    <row r="2565" spans="1:8" x14ac:dyDescent="0.25">
      <c r="A2565" s="7"/>
      <c r="G2565" s="41"/>
      <c r="H2565" s="7"/>
    </row>
    <row r="2566" spans="1:8" x14ac:dyDescent="0.25">
      <c r="A2566" s="7"/>
      <c r="G2566" s="41"/>
      <c r="H2566" s="7"/>
    </row>
    <row r="2567" spans="1:8" x14ac:dyDescent="0.25">
      <c r="A2567" s="7"/>
      <c r="G2567" s="41"/>
      <c r="H2567" s="7"/>
    </row>
    <row r="2568" spans="1:8" x14ac:dyDescent="0.25">
      <c r="A2568" s="7"/>
      <c r="G2568" s="41"/>
      <c r="H2568" s="7"/>
    </row>
    <row r="2569" spans="1:8" x14ac:dyDescent="0.25">
      <c r="A2569" s="7"/>
      <c r="G2569" s="41"/>
      <c r="H2569" s="7"/>
    </row>
    <row r="2570" spans="1:8" x14ac:dyDescent="0.25">
      <c r="A2570" s="7"/>
      <c r="G2570" s="41"/>
      <c r="H2570" s="7"/>
    </row>
    <row r="2571" spans="1:8" x14ac:dyDescent="0.25">
      <c r="A2571" s="7"/>
      <c r="G2571" s="41"/>
      <c r="H2571" s="7"/>
    </row>
    <row r="2572" spans="1:8" x14ac:dyDescent="0.25">
      <c r="A2572" s="7"/>
      <c r="G2572" s="41"/>
      <c r="H2572" s="7"/>
    </row>
    <row r="2573" spans="1:8" x14ac:dyDescent="0.25">
      <c r="A2573" s="7"/>
      <c r="G2573" s="41"/>
      <c r="H2573" s="7"/>
    </row>
    <row r="2574" spans="1:8" x14ac:dyDescent="0.25">
      <c r="A2574" s="7"/>
      <c r="G2574" s="41"/>
      <c r="H2574" s="7"/>
    </row>
    <row r="2575" spans="1:8" x14ac:dyDescent="0.25">
      <c r="A2575" s="7"/>
      <c r="G2575" s="41"/>
      <c r="H2575" s="7"/>
    </row>
    <row r="2576" spans="1:8" x14ac:dyDescent="0.25">
      <c r="A2576" s="7"/>
      <c r="G2576" s="41"/>
      <c r="H2576" s="7"/>
    </row>
    <row r="2577" spans="1:8" x14ac:dyDescent="0.25">
      <c r="A2577" s="7"/>
      <c r="G2577" s="41"/>
      <c r="H2577" s="7"/>
    </row>
    <row r="2578" spans="1:8" x14ac:dyDescent="0.25">
      <c r="A2578" s="7"/>
      <c r="G2578" s="41"/>
      <c r="H2578" s="7"/>
    </row>
    <row r="2579" spans="1:8" x14ac:dyDescent="0.25">
      <c r="A2579" s="7"/>
      <c r="G2579" s="41"/>
      <c r="H2579" s="7"/>
    </row>
    <row r="2580" spans="1:8" x14ac:dyDescent="0.25">
      <c r="A2580" s="7"/>
      <c r="G2580" s="41"/>
      <c r="H2580" s="7"/>
    </row>
    <row r="2581" spans="1:8" x14ac:dyDescent="0.25">
      <c r="A2581" s="7"/>
      <c r="G2581" s="41"/>
      <c r="H2581" s="7"/>
    </row>
    <row r="2582" spans="1:8" x14ac:dyDescent="0.25">
      <c r="A2582" s="7"/>
      <c r="G2582" s="41"/>
      <c r="H2582" s="7"/>
    </row>
    <row r="2583" spans="1:8" x14ac:dyDescent="0.25">
      <c r="A2583" s="7"/>
      <c r="G2583" s="41"/>
      <c r="H2583" s="7"/>
    </row>
    <row r="2584" spans="1:8" x14ac:dyDescent="0.25">
      <c r="A2584" s="7"/>
      <c r="G2584" s="41"/>
      <c r="H2584" s="7"/>
    </row>
    <row r="2585" spans="1:8" x14ac:dyDescent="0.25">
      <c r="A2585" s="7"/>
      <c r="G2585" s="41"/>
      <c r="H2585" s="7"/>
    </row>
    <row r="2586" spans="1:8" x14ac:dyDescent="0.25">
      <c r="A2586" s="7"/>
      <c r="G2586" s="41"/>
      <c r="H2586" s="7"/>
    </row>
    <row r="2587" spans="1:8" x14ac:dyDescent="0.25">
      <c r="A2587" s="7"/>
      <c r="G2587" s="41"/>
      <c r="H2587" s="7"/>
    </row>
    <row r="2588" spans="1:8" x14ac:dyDescent="0.25">
      <c r="A2588" s="7"/>
      <c r="G2588" s="41"/>
      <c r="H2588" s="7"/>
    </row>
    <row r="2589" spans="1:8" x14ac:dyDescent="0.25">
      <c r="A2589" s="7"/>
      <c r="G2589" s="41"/>
      <c r="H2589" s="7"/>
    </row>
    <row r="2590" spans="1:8" x14ac:dyDescent="0.25">
      <c r="A2590" s="7"/>
      <c r="G2590" s="41"/>
      <c r="H2590" s="7"/>
    </row>
    <row r="2591" spans="1:8" x14ac:dyDescent="0.25">
      <c r="A2591" s="7"/>
      <c r="G2591" s="41"/>
      <c r="H2591" s="7"/>
    </row>
    <row r="2592" spans="1:8" x14ac:dyDescent="0.25">
      <c r="A2592" s="7"/>
      <c r="G2592" s="41"/>
      <c r="H2592" s="7"/>
    </row>
    <row r="2593" spans="1:8" x14ac:dyDescent="0.25">
      <c r="A2593" s="7"/>
      <c r="G2593" s="41"/>
      <c r="H2593" s="7"/>
    </row>
    <row r="2594" spans="1:8" x14ac:dyDescent="0.25">
      <c r="A2594" s="7"/>
      <c r="G2594" s="41"/>
      <c r="H2594" s="7"/>
    </row>
    <row r="2595" spans="1:8" x14ac:dyDescent="0.25">
      <c r="A2595" s="7"/>
      <c r="G2595" s="41"/>
      <c r="H2595" s="7"/>
    </row>
    <row r="2596" spans="1:8" x14ac:dyDescent="0.25">
      <c r="A2596" s="7"/>
      <c r="G2596" s="41"/>
      <c r="H2596" s="7"/>
    </row>
    <row r="2597" spans="1:8" x14ac:dyDescent="0.25">
      <c r="A2597" s="7"/>
      <c r="G2597" s="41"/>
      <c r="H2597" s="7"/>
    </row>
    <row r="2598" spans="1:8" x14ac:dyDescent="0.25">
      <c r="A2598" s="7"/>
      <c r="G2598" s="41"/>
      <c r="H2598" s="7"/>
    </row>
    <row r="2599" spans="1:8" x14ac:dyDescent="0.25">
      <c r="A2599" s="7"/>
      <c r="G2599" s="41"/>
      <c r="H2599" s="7"/>
    </row>
    <row r="2600" spans="1:8" x14ac:dyDescent="0.25">
      <c r="A2600" s="7"/>
      <c r="G2600" s="41"/>
      <c r="H2600" s="7"/>
    </row>
    <row r="2601" spans="1:8" x14ac:dyDescent="0.25">
      <c r="A2601" s="7"/>
      <c r="G2601" s="41"/>
      <c r="H2601" s="7"/>
    </row>
    <row r="2602" spans="1:8" x14ac:dyDescent="0.25">
      <c r="A2602" s="7"/>
      <c r="G2602" s="41"/>
      <c r="H2602" s="7"/>
    </row>
    <row r="2603" spans="1:8" x14ac:dyDescent="0.25">
      <c r="A2603" s="7"/>
      <c r="G2603" s="41"/>
      <c r="H2603" s="7"/>
    </row>
    <row r="2604" spans="1:8" x14ac:dyDescent="0.25">
      <c r="A2604" s="7"/>
      <c r="G2604" s="41"/>
      <c r="H2604" s="7"/>
    </row>
    <row r="2605" spans="1:8" x14ac:dyDescent="0.25">
      <c r="A2605" s="7"/>
      <c r="G2605" s="41"/>
      <c r="H2605" s="7"/>
    </row>
    <row r="2606" spans="1:8" x14ac:dyDescent="0.25">
      <c r="A2606" s="7"/>
      <c r="G2606" s="41"/>
      <c r="H2606" s="7"/>
    </row>
    <row r="2607" spans="1:8" x14ac:dyDescent="0.25">
      <c r="A2607" s="7"/>
      <c r="G2607" s="41"/>
      <c r="H2607" s="7"/>
    </row>
    <row r="2608" spans="1:8" x14ac:dyDescent="0.25">
      <c r="A2608" s="7"/>
      <c r="G2608" s="41"/>
      <c r="H2608" s="7"/>
    </row>
    <row r="2609" spans="1:8" x14ac:dyDescent="0.25">
      <c r="A2609" s="7"/>
      <c r="G2609" s="41"/>
      <c r="H2609" s="7"/>
    </row>
    <row r="2610" spans="1:8" x14ac:dyDescent="0.25">
      <c r="A2610" s="7"/>
      <c r="G2610" s="41"/>
      <c r="H2610" s="7"/>
    </row>
    <row r="2611" spans="1:8" x14ac:dyDescent="0.25">
      <c r="A2611" s="7"/>
      <c r="G2611" s="41"/>
      <c r="H2611" s="7"/>
    </row>
    <row r="2612" spans="1:8" x14ac:dyDescent="0.25">
      <c r="A2612" s="7"/>
      <c r="G2612" s="41"/>
      <c r="H2612" s="7"/>
    </row>
    <row r="2613" spans="1:8" x14ac:dyDescent="0.25">
      <c r="A2613" s="7"/>
      <c r="G2613" s="41"/>
      <c r="H2613" s="7"/>
    </row>
    <row r="2614" spans="1:8" x14ac:dyDescent="0.25">
      <c r="A2614" s="7"/>
      <c r="G2614" s="41"/>
      <c r="H2614" s="7"/>
    </row>
    <row r="2615" spans="1:8" x14ac:dyDescent="0.25">
      <c r="A2615" s="7"/>
      <c r="G2615" s="41"/>
      <c r="H2615" s="7"/>
    </row>
    <row r="2616" spans="1:8" x14ac:dyDescent="0.25">
      <c r="A2616" s="7"/>
      <c r="G2616" s="41"/>
      <c r="H2616" s="7"/>
    </row>
    <row r="2617" spans="1:8" x14ac:dyDescent="0.25">
      <c r="A2617" s="7"/>
      <c r="G2617" s="41"/>
      <c r="H2617" s="7"/>
    </row>
    <row r="2618" spans="1:8" x14ac:dyDescent="0.25">
      <c r="A2618" s="7"/>
      <c r="G2618" s="41"/>
      <c r="H2618" s="7"/>
    </row>
    <row r="2619" spans="1:8" x14ac:dyDescent="0.25">
      <c r="A2619" s="7"/>
      <c r="G2619" s="41"/>
      <c r="H2619" s="7"/>
    </row>
    <row r="2620" spans="1:8" x14ac:dyDescent="0.25">
      <c r="A2620" s="7"/>
      <c r="G2620" s="41"/>
      <c r="H2620" s="7"/>
    </row>
    <row r="2621" spans="1:8" x14ac:dyDescent="0.25">
      <c r="A2621" s="7"/>
      <c r="G2621" s="41"/>
      <c r="H2621" s="7"/>
    </row>
    <row r="2622" spans="1:8" x14ac:dyDescent="0.25">
      <c r="A2622" s="7"/>
      <c r="G2622" s="41"/>
      <c r="H2622" s="7"/>
    </row>
    <row r="2623" spans="1:8" x14ac:dyDescent="0.25">
      <c r="A2623" s="7"/>
      <c r="G2623" s="41"/>
      <c r="H2623" s="7"/>
    </row>
    <row r="2624" spans="1:8" x14ac:dyDescent="0.25">
      <c r="A2624" s="7"/>
      <c r="G2624" s="41"/>
      <c r="H2624" s="7"/>
    </row>
    <row r="2625" spans="1:8" x14ac:dyDescent="0.25">
      <c r="A2625" s="7"/>
      <c r="G2625" s="41"/>
      <c r="H2625" s="7"/>
    </row>
    <row r="2626" spans="1:8" x14ac:dyDescent="0.25">
      <c r="A2626" s="7"/>
      <c r="G2626" s="41"/>
      <c r="H2626" s="7"/>
    </row>
    <row r="2627" spans="1:8" x14ac:dyDescent="0.25">
      <c r="A2627" s="7"/>
      <c r="G2627" s="41"/>
      <c r="H2627" s="7"/>
    </row>
    <row r="2628" spans="1:8" x14ac:dyDescent="0.25">
      <c r="A2628" s="7"/>
      <c r="G2628" s="41"/>
      <c r="H2628" s="7"/>
    </row>
    <row r="2629" spans="1:8" x14ac:dyDescent="0.25">
      <c r="A2629" s="7"/>
      <c r="G2629" s="41"/>
      <c r="H2629" s="7"/>
    </row>
    <row r="2630" spans="1:8" x14ac:dyDescent="0.25">
      <c r="A2630" s="7"/>
      <c r="G2630" s="41"/>
      <c r="H2630" s="7"/>
    </row>
    <row r="2631" spans="1:8" x14ac:dyDescent="0.25">
      <c r="A2631" s="7"/>
      <c r="G2631" s="41"/>
      <c r="H2631" s="7"/>
    </row>
    <row r="2632" spans="1:8" x14ac:dyDescent="0.25">
      <c r="A2632" s="7"/>
      <c r="G2632" s="41"/>
      <c r="H2632" s="7"/>
    </row>
    <row r="2633" spans="1:8" x14ac:dyDescent="0.25">
      <c r="A2633" s="7"/>
      <c r="G2633" s="41"/>
      <c r="H2633" s="7"/>
    </row>
    <row r="2634" spans="1:8" x14ac:dyDescent="0.25">
      <c r="A2634" s="7"/>
      <c r="G2634" s="41"/>
      <c r="H2634" s="7"/>
    </row>
    <row r="2635" spans="1:8" x14ac:dyDescent="0.25">
      <c r="A2635" s="7"/>
      <c r="G2635" s="41"/>
      <c r="H2635" s="7"/>
    </row>
    <row r="2636" spans="1:8" x14ac:dyDescent="0.25">
      <c r="A2636" s="7"/>
      <c r="G2636" s="41"/>
      <c r="H2636" s="7"/>
    </row>
    <row r="2637" spans="1:8" x14ac:dyDescent="0.25">
      <c r="A2637" s="7"/>
      <c r="G2637" s="41"/>
      <c r="H2637" s="7"/>
    </row>
    <row r="2638" spans="1:8" x14ac:dyDescent="0.25">
      <c r="A2638" s="7"/>
      <c r="G2638" s="41"/>
      <c r="H2638" s="7"/>
    </row>
    <row r="2639" spans="1:8" x14ac:dyDescent="0.25">
      <c r="A2639" s="7"/>
      <c r="G2639" s="41"/>
      <c r="H2639" s="7"/>
    </row>
    <row r="2640" spans="1:8" x14ac:dyDescent="0.25">
      <c r="A2640" s="7"/>
      <c r="G2640" s="41"/>
      <c r="H2640" s="7"/>
    </row>
    <row r="2641" spans="1:8" x14ac:dyDescent="0.25">
      <c r="A2641" s="7"/>
      <c r="G2641" s="41"/>
      <c r="H2641" s="7"/>
    </row>
    <row r="2642" spans="1:8" x14ac:dyDescent="0.25">
      <c r="A2642" s="7"/>
      <c r="G2642" s="41"/>
      <c r="H2642" s="7"/>
    </row>
    <row r="2643" spans="1:8" x14ac:dyDescent="0.25">
      <c r="A2643" s="7"/>
      <c r="G2643" s="41"/>
      <c r="H2643" s="7"/>
    </row>
    <row r="2644" spans="1:8" x14ac:dyDescent="0.25">
      <c r="A2644" s="7"/>
      <c r="G2644" s="41"/>
      <c r="H2644" s="7"/>
    </row>
    <row r="2645" spans="1:8" x14ac:dyDescent="0.25">
      <c r="A2645" s="7"/>
      <c r="G2645" s="41"/>
      <c r="H2645" s="7"/>
    </row>
    <row r="2646" spans="1:8" x14ac:dyDescent="0.25">
      <c r="A2646" s="7"/>
      <c r="G2646" s="41"/>
      <c r="H2646" s="7"/>
    </row>
    <row r="2647" spans="1:8" x14ac:dyDescent="0.25">
      <c r="A2647" s="7"/>
      <c r="G2647" s="41"/>
      <c r="H2647" s="7"/>
    </row>
    <row r="2648" spans="1:8" x14ac:dyDescent="0.25">
      <c r="A2648" s="7"/>
      <c r="G2648" s="41"/>
      <c r="H2648" s="7"/>
    </row>
    <row r="2649" spans="1:8" x14ac:dyDescent="0.25">
      <c r="A2649" s="7"/>
      <c r="G2649" s="41"/>
      <c r="H2649" s="7"/>
    </row>
    <row r="2650" spans="1:8" x14ac:dyDescent="0.25">
      <c r="A2650" s="7"/>
      <c r="G2650" s="41"/>
      <c r="H2650" s="7"/>
    </row>
    <row r="2651" spans="1:8" x14ac:dyDescent="0.25">
      <c r="A2651" s="7"/>
      <c r="G2651" s="41"/>
      <c r="H2651" s="7"/>
    </row>
    <row r="2652" spans="1:8" x14ac:dyDescent="0.25">
      <c r="A2652" s="7"/>
      <c r="G2652" s="41"/>
      <c r="H2652" s="7"/>
    </row>
    <row r="2653" spans="1:8" x14ac:dyDescent="0.25">
      <c r="A2653" s="7"/>
      <c r="G2653" s="41"/>
      <c r="H2653" s="7"/>
    </row>
    <row r="2654" spans="1:8" x14ac:dyDescent="0.25">
      <c r="A2654" s="7"/>
      <c r="G2654" s="41"/>
      <c r="H2654" s="7"/>
    </row>
    <row r="2655" spans="1:8" x14ac:dyDescent="0.25">
      <c r="A2655" s="7"/>
      <c r="G2655" s="41"/>
      <c r="H2655" s="7"/>
    </row>
    <row r="2656" spans="1:8" x14ac:dyDescent="0.25">
      <c r="A2656" s="7"/>
      <c r="G2656" s="41"/>
      <c r="H2656" s="7"/>
    </row>
    <row r="2657" spans="1:8" x14ac:dyDescent="0.25">
      <c r="A2657" s="7"/>
      <c r="G2657" s="41"/>
      <c r="H2657" s="7"/>
    </row>
    <row r="2658" spans="1:8" x14ac:dyDescent="0.25">
      <c r="A2658" s="7"/>
      <c r="G2658" s="41"/>
      <c r="H2658" s="7"/>
    </row>
    <row r="2659" spans="1:8" x14ac:dyDescent="0.25">
      <c r="A2659" s="7"/>
      <c r="G2659" s="41"/>
      <c r="H2659" s="7"/>
    </row>
    <row r="2660" spans="1:8" x14ac:dyDescent="0.25">
      <c r="A2660" s="7"/>
      <c r="G2660" s="41"/>
      <c r="H2660" s="7"/>
    </row>
    <row r="2661" spans="1:8" x14ac:dyDescent="0.25">
      <c r="A2661" s="7"/>
      <c r="G2661" s="41"/>
      <c r="H2661" s="7"/>
    </row>
    <row r="2662" spans="1:8" x14ac:dyDescent="0.25">
      <c r="A2662" s="7"/>
      <c r="G2662" s="41"/>
      <c r="H2662" s="7"/>
    </row>
    <row r="2663" spans="1:8" x14ac:dyDescent="0.25">
      <c r="A2663" s="7"/>
      <c r="G2663" s="41"/>
      <c r="H2663" s="7"/>
    </row>
    <row r="2664" spans="1:8" x14ac:dyDescent="0.25">
      <c r="A2664" s="7"/>
      <c r="G2664" s="41"/>
      <c r="H2664" s="7"/>
    </row>
    <row r="2665" spans="1:8" x14ac:dyDescent="0.25">
      <c r="A2665" s="7"/>
      <c r="G2665" s="41"/>
      <c r="H2665" s="7"/>
    </row>
    <row r="2666" spans="1:8" x14ac:dyDescent="0.25">
      <c r="A2666" s="7"/>
      <c r="G2666" s="41"/>
      <c r="H2666" s="7"/>
    </row>
    <row r="2667" spans="1:8" x14ac:dyDescent="0.25">
      <c r="A2667" s="7"/>
      <c r="G2667" s="41"/>
      <c r="H2667" s="7"/>
    </row>
    <row r="2668" spans="1:8" x14ac:dyDescent="0.25">
      <c r="A2668" s="7"/>
      <c r="G2668" s="41"/>
      <c r="H2668" s="7"/>
    </row>
    <row r="2669" spans="1:8" x14ac:dyDescent="0.25">
      <c r="A2669" s="7"/>
      <c r="G2669" s="41"/>
      <c r="H2669" s="7"/>
    </row>
    <row r="2670" spans="1:8" x14ac:dyDescent="0.25">
      <c r="A2670" s="7"/>
      <c r="G2670" s="41"/>
      <c r="H2670" s="7"/>
    </row>
    <row r="2671" spans="1:8" x14ac:dyDescent="0.25">
      <c r="A2671" s="7"/>
      <c r="G2671" s="41"/>
      <c r="H2671" s="7"/>
    </row>
    <row r="2672" spans="1:8" x14ac:dyDescent="0.25">
      <c r="A2672" s="7"/>
      <c r="G2672" s="41"/>
      <c r="H2672" s="7"/>
    </row>
    <row r="2673" spans="1:8" x14ac:dyDescent="0.25">
      <c r="A2673" s="7"/>
      <c r="G2673" s="41"/>
      <c r="H2673" s="7"/>
    </row>
    <row r="2674" spans="1:8" x14ac:dyDescent="0.25">
      <c r="A2674" s="7"/>
      <c r="G2674" s="41"/>
      <c r="H2674" s="7"/>
    </row>
    <row r="2675" spans="1:8" x14ac:dyDescent="0.25">
      <c r="A2675" s="7"/>
      <c r="G2675" s="41"/>
      <c r="H2675" s="7"/>
    </row>
    <row r="2676" spans="1:8" x14ac:dyDescent="0.25">
      <c r="A2676" s="7"/>
      <c r="G2676" s="41"/>
      <c r="H2676" s="7"/>
    </row>
    <row r="2677" spans="1:8" x14ac:dyDescent="0.25">
      <c r="A2677" s="7"/>
      <c r="G2677" s="41"/>
      <c r="H2677" s="7"/>
    </row>
    <row r="2678" spans="1:8" x14ac:dyDescent="0.25">
      <c r="A2678" s="7"/>
      <c r="G2678" s="41"/>
      <c r="H2678" s="7"/>
    </row>
    <row r="2679" spans="1:8" x14ac:dyDescent="0.25">
      <c r="A2679" s="7"/>
      <c r="G2679" s="41"/>
      <c r="H2679" s="7"/>
    </row>
    <row r="2680" spans="1:8" x14ac:dyDescent="0.25">
      <c r="A2680" s="7"/>
      <c r="G2680" s="41"/>
      <c r="H2680" s="7"/>
    </row>
    <row r="2681" spans="1:8" x14ac:dyDescent="0.25">
      <c r="A2681" s="7"/>
      <c r="G2681" s="41"/>
      <c r="H2681" s="7"/>
    </row>
    <row r="2682" spans="1:8" x14ac:dyDescent="0.25">
      <c r="A2682" s="7"/>
      <c r="G2682" s="41"/>
      <c r="H2682" s="7"/>
    </row>
    <row r="2683" spans="1:8" x14ac:dyDescent="0.25">
      <c r="A2683" s="7"/>
      <c r="G2683" s="41"/>
      <c r="H2683" s="7"/>
    </row>
    <row r="2684" spans="1:8" x14ac:dyDescent="0.25">
      <c r="A2684" s="7"/>
      <c r="G2684" s="41"/>
      <c r="H2684" s="7"/>
    </row>
    <row r="2685" spans="1:8" x14ac:dyDescent="0.25">
      <c r="A2685" s="7"/>
      <c r="G2685" s="41"/>
      <c r="H2685" s="7"/>
    </row>
    <row r="2686" spans="1:8" x14ac:dyDescent="0.25">
      <c r="A2686" s="7"/>
      <c r="G2686" s="41"/>
      <c r="H2686" s="7"/>
    </row>
    <row r="2687" spans="1:8" x14ac:dyDescent="0.25">
      <c r="A2687" s="7"/>
      <c r="G2687" s="41"/>
      <c r="H2687" s="7"/>
    </row>
    <row r="2688" spans="1:8" x14ac:dyDescent="0.25">
      <c r="A2688" s="7"/>
      <c r="G2688" s="41"/>
      <c r="H2688" s="7"/>
    </row>
    <row r="2689" spans="1:8" x14ac:dyDescent="0.25">
      <c r="A2689" s="7"/>
      <c r="G2689" s="41"/>
      <c r="H2689" s="7"/>
    </row>
    <row r="2690" spans="1:8" x14ac:dyDescent="0.25">
      <c r="A2690" s="7"/>
      <c r="G2690" s="41"/>
      <c r="H2690" s="7"/>
    </row>
    <row r="2691" spans="1:8" x14ac:dyDescent="0.25">
      <c r="A2691" s="7"/>
      <c r="G2691" s="41"/>
      <c r="H2691" s="7"/>
    </row>
    <row r="2692" spans="1:8" x14ac:dyDescent="0.25">
      <c r="A2692" s="7"/>
      <c r="G2692" s="41"/>
      <c r="H2692" s="7"/>
    </row>
    <row r="2693" spans="1:8" x14ac:dyDescent="0.25">
      <c r="A2693" s="7"/>
      <c r="G2693" s="41"/>
      <c r="H2693" s="7"/>
    </row>
    <row r="2694" spans="1:8" x14ac:dyDescent="0.25">
      <c r="A2694" s="7"/>
      <c r="G2694" s="41"/>
      <c r="H2694" s="7"/>
    </row>
    <row r="2695" spans="1:8" x14ac:dyDescent="0.25">
      <c r="A2695" s="7"/>
      <c r="G2695" s="41"/>
      <c r="H2695" s="7"/>
    </row>
    <row r="2696" spans="1:8" x14ac:dyDescent="0.25">
      <c r="A2696" s="7"/>
      <c r="G2696" s="41"/>
      <c r="H2696" s="7"/>
    </row>
    <row r="2697" spans="1:8" x14ac:dyDescent="0.25">
      <c r="A2697" s="7"/>
      <c r="G2697" s="41"/>
      <c r="H2697" s="7"/>
    </row>
    <row r="2698" spans="1:8" x14ac:dyDescent="0.25">
      <c r="A2698" s="7"/>
      <c r="G2698" s="41"/>
      <c r="H2698" s="7"/>
    </row>
    <row r="2699" spans="1:8" x14ac:dyDescent="0.25">
      <c r="A2699" s="7"/>
      <c r="G2699" s="41"/>
      <c r="H2699" s="7"/>
    </row>
    <row r="2700" spans="1:8" x14ac:dyDescent="0.25">
      <c r="A2700" s="7"/>
      <c r="G2700" s="41"/>
      <c r="H2700" s="7"/>
    </row>
    <row r="2701" spans="1:8" x14ac:dyDescent="0.25">
      <c r="A2701" s="7"/>
      <c r="G2701" s="41"/>
      <c r="H2701" s="7"/>
    </row>
    <row r="2702" spans="1:8" x14ac:dyDescent="0.25">
      <c r="A2702" s="7"/>
      <c r="G2702" s="41"/>
      <c r="H2702" s="7"/>
    </row>
    <row r="2703" spans="1:8" x14ac:dyDescent="0.25">
      <c r="A2703" s="7"/>
      <c r="G2703" s="41"/>
      <c r="H2703" s="7"/>
    </row>
    <row r="2704" spans="1:8" x14ac:dyDescent="0.25">
      <c r="A2704" s="7"/>
      <c r="G2704" s="41"/>
      <c r="H2704" s="7"/>
    </row>
    <row r="2705" spans="1:8" x14ac:dyDescent="0.25">
      <c r="A2705" s="7"/>
      <c r="G2705" s="41"/>
      <c r="H2705" s="7"/>
    </row>
    <row r="2706" spans="1:8" x14ac:dyDescent="0.25">
      <c r="A2706" s="7"/>
      <c r="G2706" s="41"/>
      <c r="H2706" s="7"/>
    </row>
    <row r="2707" spans="1:8" x14ac:dyDescent="0.25">
      <c r="A2707" s="7"/>
      <c r="G2707" s="41"/>
      <c r="H2707" s="7"/>
    </row>
    <row r="2708" spans="1:8" x14ac:dyDescent="0.25">
      <c r="A2708" s="7"/>
      <c r="G2708" s="41"/>
      <c r="H2708" s="7"/>
    </row>
    <row r="2709" spans="1:8" x14ac:dyDescent="0.25">
      <c r="A2709" s="7"/>
      <c r="G2709" s="41"/>
      <c r="H2709" s="7"/>
    </row>
    <row r="2710" spans="1:8" x14ac:dyDescent="0.25">
      <c r="A2710" s="7"/>
      <c r="G2710" s="41"/>
      <c r="H2710" s="7"/>
    </row>
    <row r="2711" spans="1:8" x14ac:dyDescent="0.25">
      <c r="A2711" s="7"/>
      <c r="G2711" s="41"/>
      <c r="H2711" s="7"/>
    </row>
    <row r="2712" spans="1:8" x14ac:dyDescent="0.25">
      <c r="A2712" s="7"/>
      <c r="G2712" s="41"/>
      <c r="H2712" s="7"/>
    </row>
    <row r="2713" spans="1:8" x14ac:dyDescent="0.25">
      <c r="A2713" s="7"/>
      <c r="G2713" s="41"/>
      <c r="H2713" s="7"/>
    </row>
    <row r="2714" spans="1:8" x14ac:dyDescent="0.25">
      <c r="A2714" s="7"/>
      <c r="G2714" s="41"/>
      <c r="H2714" s="7"/>
    </row>
    <row r="2715" spans="1:8" x14ac:dyDescent="0.25">
      <c r="A2715" s="7"/>
      <c r="G2715" s="41"/>
      <c r="H2715" s="7"/>
    </row>
    <row r="2716" spans="1:8" x14ac:dyDescent="0.25">
      <c r="A2716" s="7"/>
      <c r="G2716" s="41"/>
      <c r="H2716" s="7"/>
    </row>
    <row r="2717" spans="1:8" x14ac:dyDescent="0.25">
      <c r="A2717" s="7"/>
      <c r="G2717" s="41"/>
      <c r="H2717" s="7"/>
    </row>
    <row r="2718" spans="1:8" x14ac:dyDescent="0.25">
      <c r="A2718" s="7"/>
      <c r="G2718" s="41"/>
      <c r="H2718" s="7"/>
    </row>
    <row r="2719" spans="1:8" x14ac:dyDescent="0.25">
      <c r="A2719" s="7"/>
      <c r="G2719" s="41"/>
      <c r="H2719" s="7"/>
    </row>
    <row r="2720" spans="1:8" x14ac:dyDescent="0.25">
      <c r="A2720" s="7"/>
      <c r="G2720" s="41"/>
      <c r="H2720" s="7"/>
    </row>
    <row r="2721" spans="1:8" x14ac:dyDescent="0.25">
      <c r="A2721" s="7"/>
      <c r="G2721" s="41"/>
      <c r="H2721" s="7"/>
    </row>
    <row r="2722" spans="1:8" x14ac:dyDescent="0.25">
      <c r="A2722" s="7"/>
      <c r="G2722" s="41"/>
      <c r="H2722" s="7"/>
    </row>
    <row r="2723" spans="1:8" x14ac:dyDescent="0.25">
      <c r="A2723" s="7"/>
      <c r="G2723" s="41"/>
      <c r="H2723" s="7"/>
    </row>
    <row r="2724" spans="1:8" x14ac:dyDescent="0.25">
      <c r="A2724" s="7"/>
      <c r="G2724" s="41"/>
      <c r="H2724" s="7"/>
    </row>
    <row r="2725" spans="1:8" x14ac:dyDescent="0.25">
      <c r="A2725" s="7"/>
      <c r="G2725" s="41"/>
      <c r="H2725" s="7"/>
    </row>
    <row r="2726" spans="1:8" x14ac:dyDescent="0.25">
      <c r="A2726" s="7"/>
      <c r="G2726" s="41"/>
      <c r="H2726" s="7"/>
    </row>
    <row r="2727" spans="1:8" x14ac:dyDescent="0.25">
      <c r="A2727" s="7"/>
      <c r="G2727" s="41"/>
      <c r="H2727" s="7"/>
    </row>
    <row r="2728" spans="1:8" x14ac:dyDescent="0.25">
      <c r="A2728" s="7"/>
      <c r="G2728" s="41"/>
      <c r="H2728" s="7"/>
    </row>
    <row r="2729" spans="1:8" x14ac:dyDescent="0.25">
      <c r="A2729" s="7"/>
      <c r="G2729" s="41"/>
      <c r="H2729" s="7"/>
    </row>
    <row r="2730" spans="1:8" x14ac:dyDescent="0.25">
      <c r="A2730" s="7"/>
      <c r="G2730" s="41"/>
      <c r="H2730" s="7"/>
    </row>
    <row r="2731" spans="1:8" x14ac:dyDescent="0.25">
      <c r="A2731" s="7"/>
      <c r="G2731" s="41"/>
      <c r="H2731" s="7"/>
    </row>
    <row r="2732" spans="1:8" x14ac:dyDescent="0.25">
      <c r="A2732" s="7"/>
      <c r="G2732" s="41"/>
      <c r="H2732" s="7"/>
    </row>
    <row r="2733" spans="1:8" x14ac:dyDescent="0.25">
      <c r="A2733" s="7"/>
      <c r="G2733" s="41"/>
      <c r="H2733" s="7"/>
    </row>
    <row r="2734" spans="1:8" x14ac:dyDescent="0.25">
      <c r="A2734" s="7"/>
      <c r="G2734" s="41"/>
      <c r="H2734" s="7"/>
    </row>
    <row r="2735" spans="1:8" x14ac:dyDescent="0.25">
      <c r="A2735" s="7"/>
      <c r="G2735" s="41"/>
      <c r="H2735" s="7"/>
    </row>
    <row r="2736" spans="1:8" x14ac:dyDescent="0.25">
      <c r="A2736" s="7"/>
      <c r="G2736" s="41"/>
      <c r="H2736" s="7"/>
    </row>
    <row r="2737" spans="1:8" x14ac:dyDescent="0.25">
      <c r="A2737" s="7"/>
      <c r="G2737" s="41"/>
      <c r="H2737" s="7"/>
    </row>
    <row r="2738" spans="1:8" x14ac:dyDescent="0.25">
      <c r="A2738" s="7"/>
      <c r="G2738" s="41"/>
      <c r="H2738" s="7"/>
    </row>
    <row r="2739" spans="1:8" x14ac:dyDescent="0.25">
      <c r="A2739" s="7"/>
      <c r="G2739" s="41"/>
      <c r="H2739" s="7"/>
    </row>
    <row r="2740" spans="1:8" x14ac:dyDescent="0.25">
      <c r="A2740" s="7"/>
      <c r="G2740" s="41"/>
      <c r="H2740" s="7"/>
    </row>
    <row r="2741" spans="1:8" x14ac:dyDescent="0.25">
      <c r="A2741" s="7"/>
      <c r="G2741" s="41"/>
      <c r="H2741" s="7"/>
    </row>
    <row r="2742" spans="1:8" x14ac:dyDescent="0.25">
      <c r="A2742" s="7"/>
      <c r="G2742" s="41"/>
      <c r="H2742" s="7"/>
    </row>
    <row r="2743" spans="1:8" x14ac:dyDescent="0.25">
      <c r="A2743" s="7"/>
      <c r="G2743" s="41"/>
      <c r="H2743" s="7"/>
    </row>
    <row r="2744" spans="1:8" x14ac:dyDescent="0.25">
      <c r="A2744" s="7"/>
      <c r="G2744" s="41"/>
      <c r="H2744" s="7"/>
    </row>
    <row r="2745" spans="1:8" x14ac:dyDescent="0.25">
      <c r="A2745" s="7"/>
      <c r="G2745" s="41"/>
      <c r="H2745" s="7"/>
    </row>
    <row r="2746" spans="1:8" x14ac:dyDescent="0.25">
      <c r="A2746" s="7"/>
      <c r="G2746" s="41"/>
      <c r="H2746" s="7"/>
    </row>
    <row r="2747" spans="1:8" x14ac:dyDescent="0.25">
      <c r="A2747" s="7"/>
      <c r="G2747" s="41"/>
      <c r="H2747" s="7"/>
    </row>
    <row r="2748" spans="1:8" x14ac:dyDescent="0.25">
      <c r="A2748" s="7"/>
      <c r="G2748" s="41"/>
      <c r="H2748" s="7"/>
    </row>
    <row r="2749" spans="1:8" x14ac:dyDescent="0.25">
      <c r="A2749" s="7"/>
      <c r="G2749" s="41"/>
      <c r="H2749" s="7"/>
    </row>
    <row r="2750" spans="1:8" x14ac:dyDescent="0.25">
      <c r="A2750" s="7"/>
      <c r="G2750" s="41"/>
      <c r="H2750" s="7"/>
    </row>
    <row r="2751" spans="1:8" x14ac:dyDescent="0.25">
      <c r="A2751" s="7"/>
      <c r="G2751" s="41"/>
      <c r="H2751" s="7"/>
    </row>
    <row r="2752" spans="1:8" x14ac:dyDescent="0.25">
      <c r="A2752" s="7"/>
      <c r="G2752" s="41"/>
      <c r="H2752" s="7"/>
    </row>
    <row r="2753" spans="1:8" x14ac:dyDescent="0.25">
      <c r="A2753" s="7"/>
      <c r="G2753" s="41"/>
      <c r="H2753" s="7"/>
    </row>
    <row r="2754" spans="1:8" x14ac:dyDescent="0.25">
      <c r="A2754" s="7"/>
      <c r="G2754" s="41"/>
      <c r="H2754" s="7"/>
    </row>
    <row r="2755" spans="1:8" x14ac:dyDescent="0.25">
      <c r="A2755" s="7"/>
      <c r="G2755" s="41"/>
      <c r="H2755" s="7"/>
    </row>
    <row r="2756" spans="1:8" x14ac:dyDescent="0.25">
      <c r="A2756" s="7"/>
      <c r="G2756" s="41"/>
      <c r="H2756" s="7"/>
    </row>
    <row r="2757" spans="1:8" x14ac:dyDescent="0.25">
      <c r="A2757" s="7"/>
      <c r="G2757" s="41"/>
      <c r="H2757" s="7"/>
    </row>
    <row r="2758" spans="1:8" x14ac:dyDescent="0.25">
      <c r="A2758" s="7"/>
      <c r="G2758" s="41"/>
      <c r="H2758" s="7"/>
    </row>
    <row r="2759" spans="1:8" x14ac:dyDescent="0.25">
      <c r="A2759" s="7"/>
      <c r="G2759" s="41"/>
      <c r="H2759" s="7"/>
    </row>
    <row r="2760" spans="1:8" x14ac:dyDescent="0.25">
      <c r="A2760" s="7"/>
      <c r="G2760" s="41"/>
      <c r="H2760" s="7"/>
    </row>
    <row r="2761" spans="1:8" x14ac:dyDescent="0.25">
      <c r="A2761" s="7"/>
      <c r="G2761" s="41"/>
      <c r="H2761" s="7"/>
    </row>
    <row r="2762" spans="1:8" x14ac:dyDescent="0.25">
      <c r="A2762" s="7"/>
      <c r="G2762" s="41"/>
      <c r="H2762" s="7"/>
    </row>
    <row r="2763" spans="1:8" x14ac:dyDescent="0.25">
      <c r="A2763" s="7"/>
      <c r="G2763" s="41"/>
      <c r="H2763" s="7"/>
    </row>
    <row r="2764" spans="1:8" x14ac:dyDescent="0.25">
      <c r="A2764" s="7"/>
      <c r="G2764" s="41"/>
      <c r="H2764" s="7"/>
    </row>
    <row r="2765" spans="1:8" x14ac:dyDescent="0.25">
      <c r="A2765" s="7"/>
      <c r="G2765" s="41"/>
      <c r="H2765" s="7"/>
    </row>
    <row r="2766" spans="1:8" x14ac:dyDescent="0.25">
      <c r="A2766" s="7"/>
      <c r="G2766" s="41"/>
      <c r="H2766" s="7"/>
    </row>
    <row r="2767" spans="1:8" x14ac:dyDescent="0.25">
      <c r="A2767" s="7"/>
      <c r="G2767" s="41"/>
      <c r="H2767" s="7"/>
    </row>
    <row r="2768" spans="1:8" x14ac:dyDescent="0.25">
      <c r="A2768" s="7"/>
      <c r="G2768" s="41"/>
      <c r="H2768" s="7"/>
    </row>
    <row r="2769" spans="1:8" x14ac:dyDescent="0.25">
      <c r="A2769" s="7"/>
      <c r="G2769" s="41"/>
      <c r="H2769" s="7"/>
    </row>
    <row r="2770" spans="1:8" x14ac:dyDescent="0.25">
      <c r="A2770" s="7"/>
      <c r="G2770" s="41"/>
      <c r="H2770" s="7"/>
    </row>
    <row r="2771" spans="1:8" x14ac:dyDescent="0.25">
      <c r="A2771" s="7"/>
      <c r="G2771" s="41"/>
      <c r="H2771" s="7"/>
    </row>
    <row r="2772" spans="1:8" x14ac:dyDescent="0.25">
      <c r="A2772" s="7"/>
      <c r="G2772" s="41"/>
      <c r="H2772" s="7"/>
    </row>
    <row r="2773" spans="1:8" x14ac:dyDescent="0.25">
      <c r="A2773" s="7"/>
      <c r="G2773" s="41"/>
      <c r="H2773" s="7"/>
    </row>
    <row r="2774" spans="1:8" x14ac:dyDescent="0.25">
      <c r="A2774" s="7"/>
      <c r="G2774" s="41"/>
      <c r="H2774" s="7"/>
    </row>
    <row r="2775" spans="1:8" x14ac:dyDescent="0.25">
      <c r="A2775" s="7"/>
      <c r="G2775" s="41"/>
      <c r="H2775" s="7"/>
    </row>
    <row r="2776" spans="1:8" x14ac:dyDescent="0.25">
      <c r="A2776" s="7"/>
      <c r="G2776" s="41"/>
      <c r="H2776" s="7"/>
    </row>
    <row r="2777" spans="1:8" x14ac:dyDescent="0.25">
      <c r="A2777" s="7"/>
      <c r="G2777" s="41"/>
      <c r="H2777" s="7"/>
    </row>
    <row r="2778" spans="1:8" x14ac:dyDescent="0.25">
      <c r="A2778" s="7"/>
      <c r="G2778" s="41"/>
      <c r="H2778" s="7"/>
    </row>
    <row r="2779" spans="1:8" x14ac:dyDescent="0.25">
      <c r="A2779" s="7"/>
      <c r="G2779" s="41"/>
      <c r="H2779" s="7"/>
    </row>
    <row r="2780" spans="1:8" x14ac:dyDescent="0.25">
      <c r="A2780" s="7"/>
      <c r="G2780" s="41"/>
      <c r="H2780" s="7"/>
    </row>
    <row r="2781" spans="1:8" x14ac:dyDescent="0.25">
      <c r="A2781" s="7"/>
      <c r="G2781" s="41"/>
      <c r="H2781" s="7"/>
    </row>
    <row r="2782" spans="1:8" x14ac:dyDescent="0.25">
      <c r="A2782" s="7"/>
      <c r="G2782" s="41"/>
      <c r="H2782" s="7"/>
    </row>
    <row r="2783" spans="1:8" x14ac:dyDescent="0.25">
      <c r="A2783" s="7"/>
      <c r="G2783" s="41"/>
      <c r="H2783" s="7"/>
    </row>
    <row r="2784" spans="1:8" x14ac:dyDescent="0.25">
      <c r="A2784" s="7"/>
      <c r="G2784" s="41"/>
      <c r="H2784" s="7"/>
    </row>
    <row r="2785" spans="1:8" x14ac:dyDescent="0.25">
      <c r="A2785" s="7"/>
      <c r="G2785" s="41"/>
      <c r="H2785" s="7"/>
    </row>
    <row r="2786" spans="1:8" x14ac:dyDescent="0.25">
      <c r="A2786" s="7"/>
      <c r="G2786" s="41"/>
      <c r="H2786" s="7"/>
    </row>
    <row r="2787" spans="1:8" x14ac:dyDescent="0.25">
      <c r="A2787" s="7"/>
      <c r="G2787" s="41"/>
      <c r="H2787" s="7"/>
    </row>
    <row r="2788" spans="1:8" x14ac:dyDescent="0.25">
      <c r="A2788" s="7"/>
      <c r="G2788" s="41"/>
      <c r="H2788" s="7"/>
    </row>
    <row r="2789" spans="1:8" x14ac:dyDescent="0.25">
      <c r="A2789" s="7"/>
      <c r="G2789" s="41"/>
      <c r="H2789" s="7"/>
    </row>
    <row r="2790" spans="1:8" x14ac:dyDescent="0.25">
      <c r="A2790" s="7"/>
      <c r="G2790" s="41"/>
      <c r="H2790" s="7"/>
    </row>
    <row r="2791" spans="1:8" x14ac:dyDescent="0.25">
      <c r="A2791" s="7"/>
      <c r="G2791" s="41"/>
      <c r="H2791" s="7"/>
    </row>
    <row r="2792" spans="1:8" x14ac:dyDescent="0.25">
      <c r="A2792" s="7"/>
      <c r="G2792" s="41"/>
      <c r="H2792" s="7"/>
    </row>
    <row r="2793" spans="1:8" x14ac:dyDescent="0.25">
      <c r="A2793" s="7"/>
      <c r="G2793" s="41"/>
      <c r="H2793" s="7"/>
    </row>
    <row r="2794" spans="1:8" x14ac:dyDescent="0.25">
      <c r="A2794" s="7"/>
      <c r="G2794" s="41"/>
      <c r="H2794" s="7"/>
    </row>
    <row r="2795" spans="1:8" x14ac:dyDescent="0.25">
      <c r="A2795" s="7"/>
      <c r="G2795" s="41"/>
      <c r="H2795" s="7"/>
    </row>
    <row r="2796" spans="1:8" x14ac:dyDescent="0.25">
      <c r="A2796" s="7"/>
      <c r="G2796" s="41"/>
      <c r="H2796" s="7"/>
    </row>
    <row r="2797" spans="1:8" x14ac:dyDescent="0.25">
      <c r="A2797" s="7"/>
      <c r="G2797" s="41"/>
      <c r="H2797" s="7"/>
    </row>
    <row r="2798" spans="1:8" x14ac:dyDescent="0.25">
      <c r="A2798" s="7"/>
      <c r="G2798" s="41"/>
      <c r="H2798" s="7"/>
    </row>
    <row r="2799" spans="1:8" x14ac:dyDescent="0.25">
      <c r="A2799" s="7"/>
      <c r="G2799" s="41"/>
      <c r="H2799" s="7"/>
    </row>
    <row r="2800" spans="1:8" x14ac:dyDescent="0.25">
      <c r="A2800" s="7"/>
      <c r="G2800" s="41"/>
      <c r="H2800" s="7"/>
    </row>
    <row r="2801" spans="1:8" x14ac:dyDescent="0.25">
      <c r="A2801" s="7"/>
      <c r="G2801" s="41"/>
      <c r="H2801" s="7"/>
    </row>
    <row r="2802" spans="1:8" x14ac:dyDescent="0.25">
      <c r="A2802" s="7"/>
      <c r="G2802" s="41"/>
      <c r="H2802" s="7"/>
    </row>
    <row r="2803" spans="1:8" x14ac:dyDescent="0.25">
      <c r="A2803" s="7"/>
      <c r="G2803" s="41"/>
      <c r="H2803" s="7"/>
    </row>
    <row r="2804" spans="1:8" x14ac:dyDescent="0.25">
      <c r="A2804" s="7"/>
      <c r="G2804" s="41"/>
      <c r="H2804" s="7"/>
    </row>
    <row r="2805" spans="1:8" x14ac:dyDescent="0.25">
      <c r="A2805" s="7"/>
      <c r="G2805" s="41"/>
      <c r="H2805" s="7"/>
    </row>
    <row r="2806" spans="1:8" x14ac:dyDescent="0.25">
      <c r="A2806" s="7"/>
      <c r="G2806" s="41"/>
      <c r="H2806" s="7"/>
    </row>
    <row r="2807" spans="1:8" x14ac:dyDescent="0.25">
      <c r="A2807" s="7"/>
      <c r="G2807" s="41"/>
      <c r="H2807" s="7"/>
    </row>
    <row r="2808" spans="1:8" x14ac:dyDescent="0.25">
      <c r="A2808" s="7"/>
      <c r="G2808" s="41"/>
      <c r="H2808" s="7"/>
    </row>
    <row r="2809" spans="1:8" x14ac:dyDescent="0.25">
      <c r="A2809" s="7"/>
      <c r="G2809" s="41"/>
      <c r="H2809" s="7"/>
    </row>
    <row r="2810" spans="1:8" x14ac:dyDescent="0.25">
      <c r="A2810" s="7"/>
      <c r="G2810" s="41"/>
      <c r="H2810" s="7"/>
    </row>
    <row r="2811" spans="1:8" x14ac:dyDescent="0.25">
      <c r="A2811" s="7"/>
      <c r="G2811" s="41"/>
      <c r="H2811" s="7"/>
    </row>
    <row r="2812" spans="1:8" x14ac:dyDescent="0.25">
      <c r="A2812" s="7"/>
      <c r="G2812" s="41"/>
      <c r="H2812" s="7"/>
    </row>
    <row r="2813" spans="1:8" x14ac:dyDescent="0.25">
      <c r="A2813" s="7"/>
      <c r="G2813" s="41"/>
      <c r="H2813" s="7"/>
    </row>
    <row r="2814" spans="1:8" x14ac:dyDescent="0.25">
      <c r="A2814" s="7"/>
      <c r="G2814" s="41"/>
      <c r="H2814" s="7"/>
    </row>
    <row r="2815" spans="1:8" x14ac:dyDescent="0.25">
      <c r="A2815" s="7"/>
      <c r="G2815" s="41"/>
      <c r="H2815" s="7"/>
    </row>
    <row r="2816" spans="1:8" x14ac:dyDescent="0.25">
      <c r="A2816" s="7"/>
      <c r="G2816" s="41"/>
      <c r="H2816" s="7"/>
    </row>
    <row r="2817" spans="1:8" x14ac:dyDescent="0.25">
      <c r="A2817" s="7"/>
      <c r="G2817" s="41"/>
      <c r="H2817" s="7"/>
    </row>
    <row r="2818" spans="1:8" x14ac:dyDescent="0.25">
      <c r="A2818" s="7"/>
      <c r="G2818" s="41"/>
      <c r="H2818" s="7"/>
    </row>
    <row r="2819" spans="1:8" x14ac:dyDescent="0.25">
      <c r="A2819" s="7"/>
      <c r="G2819" s="41"/>
      <c r="H2819" s="7"/>
    </row>
    <row r="2820" spans="1:8" x14ac:dyDescent="0.25">
      <c r="A2820" s="7"/>
      <c r="G2820" s="41"/>
      <c r="H2820" s="7"/>
    </row>
    <row r="2821" spans="1:8" x14ac:dyDescent="0.25">
      <c r="A2821" s="7"/>
      <c r="G2821" s="41"/>
      <c r="H2821" s="7"/>
    </row>
    <row r="2822" spans="1:8" x14ac:dyDescent="0.25">
      <c r="A2822" s="7"/>
      <c r="G2822" s="41"/>
      <c r="H2822" s="7"/>
    </row>
    <row r="2823" spans="1:8" x14ac:dyDescent="0.25">
      <c r="A2823" s="7"/>
      <c r="G2823" s="41"/>
      <c r="H2823" s="7"/>
    </row>
    <row r="2824" spans="1:8" x14ac:dyDescent="0.25">
      <c r="A2824" s="7"/>
      <c r="G2824" s="41"/>
      <c r="H2824" s="7"/>
    </row>
    <row r="2825" spans="1:8" x14ac:dyDescent="0.25">
      <c r="A2825" s="7"/>
      <c r="G2825" s="41"/>
      <c r="H2825" s="7"/>
    </row>
    <row r="2826" spans="1:8" x14ac:dyDescent="0.25">
      <c r="A2826" s="7"/>
      <c r="G2826" s="41"/>
      <c r="H2826" s="7"/>
    </row>
    <row r="2827" spans="1:8" x14ac:dyDescent="0.25">
      <c r="A2827" s="7"/>
      <c r="G2827" s="41"/>
      <c r="H2827" s="7"/>
    </row>
    <row r="2828" spans="1:8" x14ac:dyDescent="0.25">
      <c r="A2828" s="7"/>
      <c r="G2828" s="41"/>
      <c r="H2828" s="7"/>
    </row>
    <row r="2829" spans="1:8" x14ac:dyDescent="0.25">
      <c r="A2829" s="7"/>
      <c r="G2829" s="41"/>
      <c r="H2829" s="7"/>
    </row>
    <row r="2830" spans="1:8" x14ac:dyDescent="0.25">
      <c r="A2830" s="7"/>
      <c r="G2830" s="41"/>
      <c r="H2830" s="7"/>
    </row>
    <row r="2831" spans="1:8" x14ac:dyDescent="0.25">
      <c r="A2831" s="7"/>
      <c r="G2831" s="41"/>
      <c r="H2831" s="7"/>
    </row>
    <row r="2832" spans="1:8" x14ac:dyDescent="0.25">
      <c r="A2832" s="7"/>
      <c r="G2832" s="41"/>
      <c r="H2832" s="7"/>
    </row>
    <row r="2833" spans="1:8" x14ac:dyDescent="0.25">
      <c r="A2833" s="7"/>
      <c r="G2833" s="41"/>
      <c r="H2833" s="7"/>
    </row>
    <row r="2834" spans="1:8" x14ac:dyDescent="0.25">
      <c r="A2834" s="7"/>
      <c r="G2834" s="41"/>
      <c r="H2834" s="7"/>
    </row>
    <row r="2835" spans="1:8" x14ac:dyDescent="0.25">
      <c r="A2835" s="7"/>
      <c r="G2835" s="41"/>
      <c r="H2835" s="7"/>
    </row>
    <row r="2836" spans="1:8" x14ac:dyDescent="0.25">
      <c r="A2836" s="7"/>
      <c r="G2836" s="41"/>
      <c r="H2836" s="7"/>
    </row>
    <row r="2837" spans="1:8" x14ac:dyDescent="0.25">
      <c r="A2837" s="7"/>
      <c r="G2837" s="41"/>
      <c r="H2837" s="7"/>
    </row>
    <row r="2838" spans="1:8" x14ac:dyDescent="0.25">
      <c r="A2838" s="7"/>
      <c r="G2838" s="41"/>
      <c r="H2838" s="7"/>
    </row>
    <row r="2839" spans="1:8" x14ac:dyDescent="0.25">
      <c r="A2839" s="7"/>
      <c r="G2839" s="41"/>
      <c r="H2839" s="7"/>
    </row>
    <row r="2840" spans="1:8" x14ac:dyDescent="0.25">
      <c r="A2840" s="7"/>
      <c r="G2840" s="41"/>
      <c r="H2840" s="7"/>
    </row>
    <row r="2841" spans="1:8" x14ac:dyDescent="0.25">
      <c r="A2841" s="7"/>
      <c r="G2841" s="41"/>
      <c r="H2841" s="7"/>
    </row>
    <row r="2842" spans="1:8" x14ac:dyDescent="0.25">
      <c r="A2842" s="7"/>
      <c r="G2842" s="41"/>
      <c r="H2842" s="7"/>
    </row>
    <row r="2843" spans="1:8" x14ac:dyDescent="0.25">
      <c r="A2843" s="7"/>
      <c r="G2843" s="41"/>
      <c r="H2843" s="7"/>
    </row>
    <row r="2844" spans="1:8" x14ac:dyDescent="0.25">
      <c r="A2844" s="7"/>
      <c r="G2844" s="41"/>
      <c r="H2844" s="7"/>
    </row>
    <row r="2845" spans="1:8" x14ac:dyDescent="0.25">
      <c r="A2845" s="7"/>
      <c r="G2845" s="41"/>
      <c r="H2845" s="7"/>
    </row>
    <row r="2846" spans="1:8" x14ac:dyDescent="0.25">
      <c r="A2846" s="7"/>
      <c r="G2846" s="41"/>
      <c r="H2846" s="7"/>
    </row>
    <row r="2847" spans="1:8" x14ac:dyDescent="0.25">
      <c r="A2847" s="7"/>
      <c r="G2847" s="41"/>
      <c r="H2847" s="7"/>
    </row>
    <row r="2848" spans="1:8" x14ac:dyDescent="0.25">
      <c r="A2848" s="7"/>
      <c r="G2848" s="41"/>
      <c r="H2848" s="7"/>
    </row>
    <row r="2849" spans="1:8" x14ac:dyDescent="0.25">
      <c r="A2849" s="7"/>
      <c r="G2849" s="41"/>
      <c r="H2849" s="7"/>
    </row>
    <row r="2850" spans="1:8" x14ac:dyDescent="0.25">
      <c r="A2850" s="7"/>
      <c r="G2850" s="41"/>
      <c r="H2850" s="7"/>
    </row>
    <row r="2851" spans="1:8" x14ac:dyDescent="0.25">
      <c r="A2851" s="7"/>
      <c r="G2851" s="41"/>
      <c r="H2851" s="7"/>
    </row>
    <row r="2852" spans="1:8" x14ac:dyDescent="0.25">
      <c r="A2852" s="7"/>
      <c r="G2852" s="41"/>
      <c r="H2852" s="7"/>
    </row>
    <row r="2853" spans="1:8" x14ac:dyDescent="0.25">
      <c r="A2853" s="7"/>
      <c r="G2853" s="41"/>
      <c r="H2853" s="7"/>
    </row>
    <row r="2854" spans="1:8" x14ac:dyDescent="0.25">
      <c r="A2854" s="7"/>
      <c r="G2854" s="41"/>
      <c r="H2854" s="7"/>
    </row>
    <row r="2855" spans="1:8" x14ac:dyDescent="0.25">
      <c r="A2855" s="7"/>
      <c r="G2855" s="41"/>
      <c r="H2855" s="7"/>
    </row>
    <row r="2856" spans="1:8" x14ac:dyDescent="0.25">
      <c r="A2856" s="7"/>
      <c r="G2856" s="41"/>
      <c r="H2856" s="7"/>
    </row>
    <row r="2857" spans="1:8" x14ac:dyDescent="0.25">
      <c r="A2857" s="7"/>
      <c r="G2857" s="41"/>
      <c r="H2857" s="7"/>
    </row>
    <row r="2858" spans="1:8" x14ac:dyDescent="0.25">
      <c r="A2858" s="7"/>
      <c r="G2858" s="41"/>
      <c r="H2858" s="7"/>
    </row>
    <row r="2859" spans="1:8" x14ac:dyDescent="0.25">
      <c r="A2859" s="7"/>
      <c r="G2859" s="41"/>
      <c r="H2859" s="7"/>
    </row>
    <row r="2860" spans="1:8" x14ac:dyDescent="0.25">
      <c r="A2860" s="7"/>
      <c r="G2860" s="41"/>
      <c r="H2860" s="7"/>
    </row>
    <row r="2861" spans="1:8" x14ac:dyDescent="0.25">
      <c r="A2861" s="7"/>
      <c r="G2861" s="41"/>
      <c r="H2861" s="7"/>
    </row>
    <row r="2862" spans="1:8" x14ac:dyDescent="0.25">
      <c r="A2862" s="7"/>
      <c r="G2862" s="41"/>
      <c r="H2862" s="7"/>
    </row>
    <row r="2863" spans="1:8" x14ac:dyDescent="0.25">
      <c r="A2863" s="7"/>
      <c r="G2863" s="41"/>
      <c r="H2863" s="7"/>
    </row>
    <row r="2864" spans="1:8" x14ac:dyDescent="0.25">
      <c r="A2864" s="7"/>
      <c r="G2864" s="41"/>
      <c r="H2864" s="7"/>
    </row>
    <row r="2865" spans="1:8" x14ac:dyDescent="0.25">
      <c r="A2865" s="7"/>
      <c r="G2865" s="41"/>
      <c r="H2865" s="7"/>
    </row>
    <row r="2866" spans="1:8" x14ac:dyDescent="0.25">
      <c r="A2866" s="7"/>
      <c r="G2866" s="41"/>
      <c r="H2866" s="7"/>
    </row>
    <row r="2867" spans="1:8" x14ac:dyDescent="0.25">
      <c r="A2867" s="7"/>
      <c r="G2867" s="41"/>
      <c r="H2867" s="7"/>
    </row>
    <row r="2868" spans="1:8" x14ac:dyDescent="0.25">
      <c r="A2868" s="7"/>
      <c r="G2868" s="41"/>
      <c r="H2868" s="7"/>
    </row>
    <row r="2869" spans="1:8" x14ac:dyDescent="0.25">
      <c r="A2869" s="7"/>
      <c r="G2869" s="41"/>
      <c r="H2869" s="7"/>
    </row>
    <row r="2870" spans="1:8" x14ac:dyDescent="0.25">
      <c r="A2870" s="7"/>
      <c r="G2870" s="41"/>
      <c r="H2870" s="7"/>
    </row>
    <row r="2871" spans="1:8" x14ac:dyDescent="0.25">
      <c r="A2871" s="7"/>
      <c r="G2871" s="41"/>
      <c r="H2871" s="7"/>
    </row>
    <row r="2872" spans="1:8" x14ac:dyDescent="0.25">
      <c r="A2872" s="7"/>
      <c r="G2872" s="41"/>
      <c r="H2872" s="7"/>
    </row>
    <row r="2873" spans="1:8" x14ac:dyDescent="0.25">
      <c r="A2873" s="7"/>
      <c r="G2873" s="41"/>
      <c r="H2873" s="7"/>
    </row>
    <row r="2874" spans="1:8" x14ac:dyDescent="0.25">
      <c r="A2874" s="7"/>
      <c r="G2874" s="41"/>
      <c r="H2874" s="7"/>
    </row>
    <row r="2875" spans="1:8" x14ac:dyDescent="0.25">
      <c r="A2875" s="7"/>
      <c r="G2875" s="41"/>
      <c r="H2875" s="7"/>
    </row>
    <row r="2876" spans="1:8" x14ac:dyDescent="0.25">
      <c r="A2876" s="7"/>
      <c r="G2876" s="41"/>
      <c r="H2876" s="7"/>
    </row>
    <row r="2877" spans="1:8" x14ac:dyDescent="0.25">
      <c r="A2877" s="7"/>
      <c r="G2877" s="41"/>
      <c r="H2877" s="7"/>
    </row>
    <row r="2878" spans="1:8" x14ac:dyDescent="0.25">
      <c r="A2878" s="7"/>
      <c r="G2878" s="41"/>
      <c r="H2878" s="7"/>
    </row>
    <row r="2879" spans="1:8" x14ac:dyDescent="0.25">
      <c r="A2879" s="7"/>
      <c r="G2879" s="41"/>
      <c r="H2879" s="7"/>
    </row>
    <row r="2880" spans="1:8" x14ac:dyDescent="0.25">
      <c r="A2880" s="7"/>
      <c r="G2880" s="41"/>
      <c r="H2880" s="7"/>
    </row>
    <row r="2881" spans="1:8" x14ac:dyDescent="0.25">
      <c r="A2881" s="7"/>
      <c r="G2881" s="41"/>
      <c r="H2881" s="7"/>
    </row>
    <row r="2882" spans="1:8" x14ac:dyDescent="0.25">
      <c r="A2882" s="7"/>
      <c r="G2882" s="41"/>
      <c r="H2882" s="7"/>
    </row>
    <row r="2883" spans="1:8" x14ac:dyDescent="0.25">
      <c r="A2883" s="7"/>
      <c r="G2883" s="41"/>
      <c r="H2883" s="7"/>
    </row>
    <row r="2884" spans="1:8" x14ac:dyDescent="0.25">
      <c r="A2884" s="7"/>
      <c r="G2884" s="41"/>
      <c r="H2884" s="7"/>
    </row>
    <row r="2885" spans="1:8" x14ac:dyDescent="0.25">
      <c r="A2885" s="7"/>
      <c r="G2885" s="41"/>
      <c r="H2885" s="7"/>
    </row>
    <row r="2886" spans="1:8" x14ac:dyDescent="0.25">
      <c r="A2886" s="7"/>
      <c r="G2886" s="41"/>
      <c r="H2886" s="7"/>
    </row>
    <row r="2887" spans="1:8" x14ac:dyDescent="0.25">
      <c r="A2887" s="7"/>
      <c r="G2887" s="41"/>
      <c r="H2887" s="7"/>
    </row>
    <row r="2888" spans="1:8" x14ac:dyDescent="0.25">
      <c r="A2888" s="7"/>
      <c r="G2888" s="41"/>
      <c r="H2888" s="7"/>
    </row>
    <row r="2889" spans="1:8" x14ac:dyDescent="0.25">
      <c r="A2889" s="7"/>
      <c r="G2889" s="41"/>
      <c r="H2889" s="7"/>
    </row>
    <row r="2890" spans="1:8" x14ac:dyDescent="0.25">
      <c r="A2890" s="7"/>
      <c r="G2890" s="41"/>
      <c r="H2890" s="7"/>
    </row>
    <row r="2891" spans="1:8" x14ac:dyDescent="0.25">
      <c r="A2891" s="7"/>
      <c r="G2891" s="41"/>
      <c r="H2891" s="7"/>
    </row>
    <row r="2892" spans="1:8" x14ac:dyDescent="0.25">
      <c r="A2892" s="7"/>
      <c r="G2892" s="41"/>
      <c r="H2892" s="7"/>
    </row>
    <row r="2893" spans="1:8" x14ac:dyDescent="0.25">
      <c r="A2893" s="7"/>
      <c r="G2893" s="41"/>
      <c r="H2893" s="7"/>
    </row>
    <row r="2894" spans="1:8" x14ac:dyDescent="0.25">
      <c r="A2894" s="7"/>
      <c r="G2894" s="41"/>
      <c r="H2894" s="7"/>
    </row>
    <row r="2895" spans="1:8" x14ac:dyDescent="0.25">
      <c r="A2895" s="7"/>
      <c r="G2895" s="41"/>
      <c r="H2895" s="7"/>
    </row>
    <row r="2896" spans="1:8" x14ac:dyDescent="0.25">
      <c r="A2896" s="7"/>
      <c r="G2896" s="41"/>
      <c r="H2896" s="7"/>
    </row>
    <row r="2897" spans="1:8" x14ac:dyDescent="0.25">
      <c r="A2897" s="7"/>
      <c r="G2897" s="41"/>
      <c r="H2897" s="7"/>
    </row>
    <row r="2898" spans="1:8" x14ac:dyDescent="0.25">
      <c r="A2898" s="7"/>
      <c r="G2898" s="41"/>
      <c r="H2898" s="7"/>
    </row>
    <row r="2899" spans="1:8" x14ac:dyDescent="0.25">
      <c r="A2899" s="7"/>
      <c r="G2899" s="41"/>
      <c r="H2899" s="7"/>
    </row>
    <row r="2900" spans="1:8" x14ac:dyDescent="0.25">
      <c r="A2900" s="7"/>
      <c r="G2900" s="41"/>
      <c r="H2900" s="7"/>
    </row>
    <row r="2901" spans="1:8" x14ac:dyDescent="0.25">
      <c r="A2901" s="7"/>
      <c r="G2901" s="41"/>
      <c r="H2901" s="7"/>
    </row>
    <row r="2902" spans="1:8" x14ac:dyDescent="0.25">
      <c r="A2902" s="7"/>
      <c r="G2902" s="41"/>
      <c r="H2902" s="7"/>
    </row>
    <row r="2903" spans="1:8" x14ac:dyDescent="0.25">
      <c r="A2903" s="7"/>
      <c r="G2903" s="41"/>
      <c r="H2903" s="7"/>
    </row>
    <row r="2904" spans="1:8" x14ac:dyDescent="0.25">
      <c r="A2904" s="7"/>
      <c r="G2904" s="41"/>
      <c r="H2904" s="7"/>
    </row>
    <row r="2905" spans="1:8" x14ac:dyDescent="0.25">
      <c r="A2905" s="7"/>
      <c r="G2905" s="41"/>
      <c r="H2905" s="7"/>
    </row>
    <row r="2906" spans="1:8" x14ac:dyDescent="0.25">
      <c r="A2906" s="7"/>
      <c r="G2906" s="41"/>
      <c r="H2906" s="7"/>
    </row>
    <row r="2907" spans="1:8" x14ac:dyDescent="0.25">
      <c r="A2907" s="7"/>
      <c r="G2907" s="41"/>
      <c r="H2907" s="7"/>
    </row>
    <row r="2908" spans="1:8" x14ac:dyDescent="0.25">
      <c r="A2908" s="7"/>
      <c r="G2908" s="41"/>
      <c r="H2908" s="7"/>
    </row>
    <row r="2909" spans="1:8" x14ac:dyDescent="0.25">
      <c r="A2909" s="7"/>
      <c r="G2909" s="41"/>
      <c r="H2909" s="7"/>
    </row>
    <row r="2910" spans="1:8" x14ac:dyDescent="0.25">
      <c r="A2910" s="7"/>
      <c r="G2910" s="41"/>
      <c r="H2910" s="7"/>
    </row>
    <row r="2911" spans="1:8" x14ac:dyDescent="0.25">
      <c r="A2911" s="7"/>
      <c r="G2911" s="41"/>
      <c r="H2911" s="7"/>
    </row>
    <row r="2912" spans="1:8" x14ac:dyDescent="0.25">
      <c r="A2912" s="7"/>
      <c r="G2912" s="41"/>
      <c r="H2912" s="7"/>
    </row>
    <row r="2913" spans="1:8" x14ac:dyDescent="0.25">
      <c r="A2913" s="7"/>
      <c r="G2913" s="41"/>
      <c r="H2913" s="7"/>
    </row>
    <row r="2914" spans="1:8" x14ac:dyDescent="0.25">
      <c r="A2914" s="7"/>
      <c r="G2914" s="41"/>
      <c r="H2914" s="7"/>
    </row>
    <row r="2915" spans="1:8" x14ac:dyDescent="0.25">
      <c r="A2915" s="7"/>
      <c r="G2915" s="41"/>
      <c r="H2915" s="7"/>
    </row>
    <row r="2916" spans="1:8" x14ac:dyDescent="0.25">
      <c r="A2916" s="7"/>
      <c r="G2916" s="41"/>
      <c r="H2916" s="7"/>
    </row>
    <row r="2917" spans="1:8" x14ac:dyDescent="0.25">
      <c r="A2917" s="7"/>
      <c r="G2917" s="41"/>
      <c r="H2917" s="7"/>
    </row>
    <row r="2918" spans="1:8" x14ac:dyDescent="0.25">
      <c r="A2918" s="7"/>
      <c r="G2918" s="41"/>
      <c r="H2918" s="7"/>
    </row>
    <row r="2919" spans="1:8" x14ac:dyDescent="0.25">
      <c r="A2919" s="7"/>
      <c r="G2919" s="41"/>
      <c r="H2919" s="7"/>
    </row>
    <row r="2920" spans="1:8" x14ac:dyDescent="0.25">
      <c r="A2920" s="7"/>
      <c r="G2920" s="41"/>
      <c r="H2920" s="7"/>
    </row>
    <row r="2921" spans="1:8" x14ac:dyDescent="0.25">
      <c r="A2921" s="7"/>
      <c r="G2921" s="41"/>
      <c r="H2921" s="7"/>
    </row>
    <row r="2922" spans="1:8" x14ac:dyDescent="0.25">
      <c r="A2922" s="7"/>
      <c r="G2922" s="41"/>
      <c r="H2922" s="7"/>
    </row>
    <row r="2923" spans="1:8" x14ac:dyDescent="0.25">
      <c r="A2923" s="7"/>
      <c r="G2923" s="41"/>
      <c r="H2923" s="7"/>
    </row>
    <row r="2924" spans="1:8" x14ac:dyDescent="0.25">
      <c r="A2924" s="7"/>
      <c r="G2924" s="41"/>
      <c r="H2924" s="7"/>
    </row>
    <row r="2925" spans="1:8" x14ac:dyDescent="0.25">
      <c r="A2925" s="7"/>
      <c r="G2925" s="41"/>
      <c r="H2925" s="7"/>
    </row>
    <row r="2926" spans="1:8" x14ac:dyDescent="0.25">
      <c r="A2926" s="7"/>
      <c r="G2926" s="41"/>
      <c r="H2926" s="7"/>
    </row>
    <row r="2927" spans="1:8" x14ac:dyDescent="0.25">
      <c r="A2927" s="7"/>
      <c r="G2927" s="41"/>
      <c r="H2927" s="7"/>
    </row>
    <row r="2928" spans="1:8" x14ac:dyDescent="0.25">
      <c r="A2928" s="7"/>
      <c r="G2928" s="41"/>
      <c r="H2928" s="7"/>
    </row>
    <row r="2929" spans="1:8" x14ac:dyDescent="0.25">
      <c r="A2929" s="7"/>
      <c r="G2929" s="41"/>
      <c r="H2929" s="7"/>
    </row>
    <row r="2930" spans="1:8" x14ac:dyDescent="0.25">
      <c r="A2930" s="7"/>
      <c r="G2930" s="41"/>
      <c r="H2930" s="7"/>
    </row>
    <row r="2931" spans="1:8" x14ac:dyDescent="0.25">
      <c r="A2931" s="7"/>
      <c r="G2931" s="41"/>
      <c r="H2931" s="7"/>
    </row>
    <row r="2932" spans="1:8" x14ac:dyDescent="0.25">
      <c r="A2932" s="7"/>
      <c r="G2932" s="41"/>
      <c r="H2932" s="7"/>
    </row>
    <row r="2933" spans="1:8" x14ac:dyDescent="0.25">
      <c r="A2933" s="7"/>
      <c r="G2933" s="41"/>
      <c r="H2933" s="7"/>
    </row>
    <row r="2934" spans="1:8" x14ac:dyDescent="0.25">
      <c r="A2934" s="7"/>
      <c r="G2934" s="41"/>
      <c r="H2934" s="7"/>
    </row>
    <row r="2935" spans="1:8" x14ac:dyDescent="0.25">
      <c r="A2935" s="7"/>
      <c r="G2935" s="41"/>
      <c r="H2935" s="7"/>
    </row>
    <row r="2936" spans="1:8" x14ac:dyDescent="0.25">
      <c r="A2936" s="7"/>
      <c r="G2936" s="41"/>
      <c r="H2936" s="7"/>
    </row>
    <row r="2937" spans="1:8" x14ac:dyDescent="0.25">
      <c r="A2937" s="7"/>
      <c r="G2937" s="41"/>
      <c r="H2937" s="7"/>
    </row>
    <row r="2938" spans="1:8" x14ac:dyDescent="0.25">
      <c r="A2938" s="7"/>
      <c r="G2938" s="41"/>
      <c r="H2938" s="7"/>
    </row>
    <row r="2939" spans="1:8" x14ac:dyDescent="0.25">
      <c r="A2939" s="7"/>
      <c r="G2939" s="41"/>
      <c r="H2939" s="7"/>
    </row>
    <row r="2940" spans="1:8" x14ac:dyDescent="0.25">
      <c r="A2940" s="7"/>
      <c r="G2940" s="41"/>
      <c r="H2940" s="7"/>
    </row>
    <row r="2941" spans="1:8" x14ac:dyDescent="0.25">
      <c r="A2941" s="7"/>
      <c r="G2941" s="41"/>
      <c r="H2941" s="7"/>
    </row>
    <row r="2942" spans="1:8" x14ac:dyDescent="0.25">
      <c r="A2942" s="7"/>
      <c r="G2942" s="41"/>
      <c r="H2942" s="7"/>
    </row>
    <row r="2943" spans="1:8" x14ac:dyDescent="0.25">
      <c r="A2943" s="7"/>
      <c r="G2943" s="41"/>
      <c r="H2943" s="7"/>
    </row>
    <row r="2944" spans="1:8" x14ac:dyDescent="0.25">
      <c r="A2944" s="7"/>
      <c r="G2944" s="41"/>
      <c r="H2944" s="7"/>
    </row>
    <row r="2945" spans="1:8" x14ac:dyDescent="0.25">
      <c r="A2945" s="7"/>
      <c r="G2945" s="41"/>
      <c r="H2945" s="7"/>
    </row>
    <row r="2946" spans="1:8" x14ac:dyDescent="0.25">
      <c r="A2946" s="7"/>
      <c r="G2946" s="41"/>
      <c r="H2946" s="7"/>
    </row>
    <row r="2947" spans="1:8" x14ac:dyDescent="0.25">
      <c r="A2947" s="7"/>
      <c r="G2947" s="41"/>
      <c r="H2947" s="7"/>
    </row>
    <row r="2948" spans="1:8" x14ac:dyDescent="0.25">
      <c r="A2948" s="7"/>
      <c r="G2948" s="41"/>
      <c r="H2948" s="7"/>
    </row>
    <row r="2949" spans="1:8" x14ac:dyDescent="0.25">
      <c r="A2949" s="7"/>
      <c r="G2949" s="41"/>
      <c r="H2949" s="7"/>
    </row>
    <row r="2950" spans="1:8" x14ac:dyDescent="0.25">
      <c r="A2950" s="7"/>
      <c r="G2950" s="41"/>
      <c r="H2950" s="7"/>
    </row>
    <row r="2951" spans="1:8" x14ac:dyDescent="0.25">
      <c r="A2951" s="7"/>
      <c r="G2951" s="41"/>
      <c r="H2951" s="7"/>
    </row>
    <row r="2952" spans="1:8" x14ac:dyDescent="0.25">
      <c r="A2952" s="7"/>
      <c r="G2952" s="41"/>
      <c r="H2952" s="7"/>
    </row>
    <row r="2953" spans="1:8" x14ac:dyDescent="0.25">
      <c r="A2953" s="7"/>
      <c r="G2953" s="41"/>
      <c r="H2953" s="7"/>
    </row>
    <row r="2954" spans="1:8" x14ac:dyDescent="0.25">
      <c r="A2954" s="7"/>
      <c r="G2954" s="41"/>
      <c r="H2954" s="7"/>
    </row>
    <row r="2955" spans="1:8" x14ac:dyDescent="0.25">
      <c r="A2955" s="7"/>
      <c r="G2955" s="41"/>
      <c r="H2955" s="7"/>
    </row>
    <row r="2956" spans="1:8" x14ac:dyDescent="0.25">
      <c r="A2956" s="7"/>
      <c r="G2956" s="41"/>
      <c r="H2956" s="7"/>
    </row>
    <row r="2957" spans="1:8" x14ac:dyDescent="0.25">
      <c r="A2957" s="7"/>
      <c r="G2957" s="41"/>
      <c r="H2957" s="7"/>
    </row>
    <row r="2958" spans="1:8" x14ac:dyDescent="0.25">
      <c r="A2958" s="7"/>
      <c r="G2958" s="41"/>
      <c r="H2958" s="7"/>
    </row>
    <row r="2959" spans="1:8" x14ac:dyDescent="0.25">
      <c r="A2959" s="7"/>
      <c r="G2959" s="41"/>
      <c r="H2959" s="7"/>
    </row>
    <row r="2960" spans="1:8" x14ac:dyDescent="0.25">
      <c r="A2960" s="7"/>
      <c r="G2960" s="41"/>
      <c r="H2960" s="7"/>
    </row>
    <row r="2961" spans="1:8" x14ac:dyDescent="0.25">
      <c r="A2961" s="7"/>
      <c r="G2961" s="41"/>
      <c r="H2961" s="7"/>
    </row>
    <row r="2962" spans="1:8" x14ac:dyDescent="0.25">
      <c r="A2962" s="7"/>
      <c r="G2962" s="41"/>
      <c r="H2962" s="7"/>
    </row>
    <row r="2963" spans="1:8" x14ac:dyDescent="0.25">
      <c r="A2963" s="7"/>
      <c r="G2963" s="41"/>
      <c r="H2963" s="7"/>
    </row>
    <row r="2964" spans="1:8" x14ac:dyDescent="0.25">
      <c r="A2964" s="7"/>
      <c r="G2964" s="41"/>
      <c r="H2964" s="7"/>
    </row>
    <row r="2965" spans="1:8" x14ac:dyDescent="0.25">
      <c r="A2965" s="7"/>
      <c r="G2965" s="41"/>
      <c r="H2965" s="7"/>
    </row>
    <row r="2966" spans="1:8" x14ac:dyDescent="0.25">
      <c r="A2966" s="7"/>
      <c r="G2966" s="41"/>
      <c r="H2966" s="7"/>
    </row>
    <row r="2967" spans="1:8" x14ac:dyDescent="0.25">
      <c r="A2967" s="7"/>
      <c r="G2967" s="41"/>
      <c r="H2967" s="7"/>
    </row>
    <row r="2968" spans="1:8" x14ac:dyDescent="0.25">
      <c r="A2968" s="7"/>
      <c r="G2968" s="41"/>
      <c r="H2968" s="7"/>
    </row>
    <row r="2969" spans="1:8" x14ac:dyDescent="0.25">
      <c r="A2969" s="7"/>
      <c r="G2969" s="41"/>
      <c r="H2969" s="7"/>
    </row>
    <row r="2970" spans="1:8" x14ac:dyDescent="0.25">
      <c r="A2970" s="7"/>
      <c r="G2970" s="41"/>
      <c r="H2970" s="7"/>
    </row>
    <row r="2971" spans="1:8" x14ac:dyDescent="0.25">
      <c r="A2971" s="7"/>
      <c r="G2971" s="41"/>
      <c r="H2971" s="7"/>
    </row>
    <row r="2972" spans="1:8" x14ac:dyDescent="0.25">
      <c r="A2972" s="7"/>
      <c r="G2972" s="41"/>
      <c r="H2972" s="7"/>
    </row>
    <row r="2973" spans="1:8" x14ac:dyDescent="0.25">
      <c r="A2973" s="7"/>
      <c r="G2973" s="41"/>
      <c r="H2973" s="7"/>
    </row>
    <row r="2974" spans="1:8" x14ac:dyDescent="0.25">
      <c r="A2974" s="7"/>
      <c r="G2974" s="41"/>
      <c r="H2974" s="7"/>
    </row>
    <row r="2975" spans="1:8" x14ac:dyDescent="0.25">
      <c r="A2975" s="7"/>
      <c r="G2975" s="41"/>
      <c r="H2975" s="7"/>
    </row>
    <row r="2976" spans="1:8" x14ac:dyDescent="0.25">
      <c r="A2976" s="7"/>
      <c r="G2976" s="41"/>
      <c r="H2976" s="7"/>
    </row>
    <row r="2977" spans="1:8" x14ac:dyDescent="0.25">
      <c r="A2977" s="7"/>
      <c r="G2977" s="41"/>
      <c r="H2977" s="7"/>
    </row>
    <row r="2978" spans="1:8" x14ac:dyDescent="0.25">
      <c r="A2978" s="7"/>
      <c r="G2978" s="41"/>
      <c r="H2978" s="7"/>
    </row>
    <row r="2979" spans="1:8" x14ac:dyDescent="0.25">
      <c r="A2979" s="7"/>
      <c r="G2979" s="41"/>
      <c r="H2979" s="7"/>
    </row>
    <row r="2980" spans="1:8" x14ac:dyDescent="0.25">
      <c r="A2980" s="7"/>
      <c r="G2980" s="41"/>
      <c r="H2980" s="7"/>
    </row>
    <row r="2981" spans="1:8" x14ac:dyDescent="0.25">
      <c r="A2981" s="7"/>
      <c r="G2981" s="41"/>
      <c r="H2981" s="7"/>
    </row>
    <row r="2982" spans="1:8" x14ac:dyDescent="0.25">
      <c r="A2982" s="7"/>
      <c r="G2982" s="41"/>
      <c r="H2982" s="7"/>
    </row>
    <row r="2983" spans="1:8" x14ac:dyDescent="0.25">
      <c r="A2983" s="7"/>
      <c r="G2983" s="41"/>
      <c r="H2983" s="7"/>
    </row>
    <row r="2984" spans="1:8" x14ac:dyDescent="0.25">
      <c r="A2984" s="7"/>
      <c r="G2984" s="41"/>
      <c r="H2984" s="7"/>
    </row>
    <row r="2985" spans="1:8" x14ac:dyDescent="0.25">
      <c r="A2985" s="7"/>
      <c r="G2985" s="41"/>
      <c r="H2985" s="7"/>
    </row>
    <row r="2986" spans="1:8" x14ac:dyDescent="0.25">
      <c r="A2986" s="7"/>
      <c r="G2986" s="41"/>
      <c r="H2986" s="7"/>
    </row>
    <row r="2987" spans="1:8" x14ac:dyDescent="0.25">
      <c r="A2987" s="7"/>
      <c r="G2987" s="41"/>
      <c r="H2987" s="7"/>
    </row>
    <row r="2988" spans="1:8" x14ac:dyDescent="0.25">
      <c r="A2988" s="7"/>
      <c r="G2988" s="41"/>
      <c r="H2988" s="7"/>
    </row>
    <row r="2989" spans="1:8" x14ac:dyDescent="0.25">
      <c r="A2989" s="7"/>
      <c r="G2989" s="41"/>
      <c r="H2989" s="7"/>
    </row>
    <row r="2990" spans="1:8" x14ac:dyDescent="0.25">
      <c r="A2990" s="7"/>
      <c r="G2990" s="41"/>
      <c r="H2990" s="7"/>
    </row>
    <row r="2991" spans="1:8" x14ac:dyDescent="0.25">
      <c r="A2991" s="7"/>
      <c r="G2991" s="41"/>
      <c r="H2991" s="7"/>
    </row>
    <row r="2992" spans="1:8" x14ac:dyDescent="0.25">
      <c r="A2992" s="7"/>
      <c r="G2992" s="41"/>
      <c r="H2992" s="7"/>
    </row>
    <row r="2993" spans="1:8" x14ac:dyDescent="0.25">
      <c r="A2993" s="7"/>
      <c r="G2993" s="41"/>
      <c r="H2993" s="7"/>
    </row>
    <row r="2994" spans="1:8" x14ac:dyDescent="0.25">
      <c r="A2994" s="7"/>
      <c r="G2994" s="41"/>
      <c r="H2994" s="7"/>
    </row>
    <row r="2995" spans="1:8" x14ac:dyDescent="0.25">
      <c r="A2995" s="7"/>
      <c r="G2995" s="41"/>
      <c r="H2995" s="7"/>
    </row>
    <row r="2996" spans="1:8" x14ac:dyDescent="0.25">
      <c r="A2996" s="7"/>
      <c r="G2996" s="41"/>
      <c r="H2996" s="7"/>
    </row>
    <row r="2997" spans="1:8" x14ac:dyDescent="0.25">
      <c r="A2997" s="7"/>
      <c r="G2997" s="41"/>
      <c r="H2997" s="7"/>
    </row>
    <row r="2998" spans="1:8" x14ac:dyDescent="0.25">
      <c r="A2998" s="7"/>
      <c r="G2998" s="41"/>
      <c r="H2998" s="7"/>
    </row>
    <row r="2999" spans="1:8" x14ac:dyDescent="0.25">
      <c r="A2999" s="7"/>
      <c r="G2999" s="41"/>
      <c r="H2999" s="7"/>
    </row>
    <row r="3000" spans="1:8" x14ac:dyDescent="0.25">
      <c r="A3000" s="7"/>
      <c r="G3000" s="41"/>
      <c r="H3000" s="7"/>
    </row>
    <row r="3001" spans="1:8" x14ac:dyDescent="0.25">
      <c r="A3001" s="7"/>
      <c r="G3001" s="41"/>
      <c r="H3001" s="7"/>
    </row>
    <row r="3002" spans="1:8" x14ac:dyDescent="0.25">
      <c r="A3002" s="7"/>
      <c r="G3002" s="41"/>
      <c r="H3002" s="7"/>
    </row>
    <row r="3003" spans="1:8" x14ac:dyDescent="0.25">
      <c r="A3003" s="7"/>
      <c r="G3003" s="41"/>
      <c r="H3003" s="7"/>
    </row>
    <row r="3004" spans="1:8" x14ac:dyDescent="0.25">
      <c r="A3004" s="7"/>
      <c r="G3004" s="41"/>
      <c r="H3004" s="7"/>
    </row>
    <row r="3005" spans="1:8" x14ac:dyDescent="0.25">
      <c r="A3005" s="7"/>
      <c r="G3005" s="41"/>
      <c r="H3005" s="7"/>
    </row>
    <row r="3006" spans="1:8" x14ac:dyDescent="0.25">
      <c r="A3006" s="7"/>
      <c r="G3006" s="41"/>
      <c r="H3006" s="7"/>
    </row>
    <row r="3007" spans="1:8" x14ac:dyDescent="0.25">
      <c r="A3007" s="7"/>
      <c r="G3007" s="41"/>
      <c r="H3007" s="7"/>
    </row>
    <row r="3008" spans="1:8" x14ac:dyDescent="0.25">
      <c r="A3008" s="7"/>
      <c r="G3008" s="41"/>
      <c r="H3008" s="7"/>
    </row>
    <row r="3009" spans="1:8" x14ac:dyDescent="0.25">
      <c r="A3009" s="7"/>
      <c r="G3009" s="41"/>
      <c r="H3009" s="7"/>
    </row>
    <row r="3010" spans="1:8" x14ac:dyDescent="0.25">
      <c r="A3010" s="7"/>
      <c r="G3010" s="41"/>
      <c r="H3010" s="7"/>
    </row>
    <row r="3011" spans="1:8" x14ac:dyDescent="0.25">
      <c r="A3011" s="7"/>
      <c r="G3011" s="41"/>
      <c r="H3011" s="7"/>
    </row>
    <row r="3012" spans="1:8" x14ac:dyDescent="0.25">
      <c r="A3012" s="7"/>
      <c r="G3012" s="41"/>
      <c r="H3012" s="7"/>
    </row>
    <row r="3013" spans="1:8" x14ac:dyDescent="0.25">
      <c r="A3013" s="7"/>
      <c r="G3013" s="41"/>
      <c r="H3013" s="7"/>
    </row>
    <row r="3014" spans="1:8" x14ac:dyDescent="0.25">
      <c r="A3014" s="7"/>
      <c r="G3014" s="41"/>
      <c r="H3014" s="7"/>
    </row>
    <row r="3015" spans="1:8" x14ac:dyDescent="0.25">
      <c r="A3015" s="7"/>
      <c r="G3015" s="41"/>
      <c r="H3015" s="7"/>
    </row>
    <row r="3016" spans="1:8" x14ac:dyDescent="0.25">
      <c r="A3016" s="7"/>
      <c r="G3016" s="41"/>
      <c r="H3016" s="7"/>
    </row>
    <row r="3017" spans="1:8" x14ac:dyDescent="0.25">
      <c r="A3017" s="7"/>
      <c r="G3017" s="41"/>
      <c r="H3017" s="7"/>
    </row>
    <row r="3018" spans="1:8" x14ac:dyDescent="0.25">
      <c r="A3018" s="7"/>
      <c r="G3018" s="41"/>
      <c r="H3018" s="7"/>
    </row>
    <row r="3019" spans="1:8" x14ac:dyDescent="0.25">
      <c r="A3019" s="7"/>
      <c r="G3019" s="41"/>
      <c r="H3019" s="7"/>
    </row>
    <row r="3020" spans="1:8" x14ac:dyDescent="0.25">
      <c r="A3020" s="7"/>
      <c r="G3020" s="41"/>
      <c r="H3020" s="7"/>
    </row>
    <row r="3021" spans="1:8" x14ac:dyDescent="0.25">
      <c r="A3021" s="7"/>
      <c r="G3021" s="41"/>
      <c r="H3021" s="7"/>
    </row>
    <row r="3022" spans="1:8" x14ac:dyDescent="0.25">
      <c r="A3022" s="7"/>
      <c r="G3022" s="41"/>
      <c r="H3022" s="7"/>
    </row>
    <row r="3023" spans="1:8" x14ac:dyDescent="0.25">
      <c r="A3023" s="7"/>
      <c r="G3023" s="41"/>
      <c r="H3023" s="7"/>
    </row>
    <row r="3024" spans="1:8" x14ac:dyDescent="0.25">
      <c r="A3024" s="7"/>
      <c r="G3024" s="41"/>
      <c r="H3024" s="7"/>
    </row>
    <row r="3025" spans="1:8" x14ac:dyDescent="0.25">
      <c r="A3025" s="7"/>
      <c r="G3025" s="41"/>
      <c r="H3025" s="7"/>
    </row>
    <row r="3026" spans="1:8" x14ac:dyDescent="0.25">
      <c r="A3026" s="7"/>
      <c r="G3026" s="41"/>
      <c r="H3026" s="7"/>
    </row>
    <row r="3027" spans="1:8" x14ac:dyDescent="0.25">
      <c r="A3027" s="7"/>
      <c r="G3027" s="41"/>
      <c r="H3027" s="7"/>
    </row>
    <row r="3028" spans="1:8" x14ac:dyDescent="0.25">
      <c r="A3028" s="7"/>
      <c r="G3028" s="41"/>
      <c r="H3028" s="7"/>
    </row>
    <row r="3029" spans="1:8" x14ac:dyDescent="0.25">
      <c r="A3029" s="7"/>
      <c r="G3029" s="41"/>
      <c r="H3029" s="7"/>
    </row>
    <row r="3030" spans="1:8" x14ac:dyDescent="0.25">
      <c r="A3030" s="7"/>
      <c r="G3030" s="41"/>
      <c r="H3030" s="7"/>
    </row>
    <row r="3031" spans="1:8" x14ac:dyDescent="0.25">
      <c r="A3031" s="7"/>
      <c r="G3031" s="41"/>
      <c r="H3031" s="7"/>
    </row>
    <row r="3032" spans="1:8" x14ac:dyDescent="0.25">
      <c r="A3032" s="7"/>
      <c r="G3032" s="41"/>
      <c r="H3032" s="7"/>
    </row>
    <row r="3033" spans="1:8" x14ac:dyDescent="0.25">
      <c r="A3033" s="7"/>
      <c r="G3033" s="41"/>
      <c r="H3033" s="7"/>
    </row>
    <row r="3034" spans="1:8" x14ac:dyDescent="0.25">
      <c r="A3034" s="7"/>
      <c r="G3034" s="41"/>
      <c r="H3034" s="7"/>
    </row>
    <row r="3035" spans="1:8" x14ac:dyDescent="0.25">
      <c r="A3035" s="7"/>
      <c r="G3035" s="41"/>
      <c r="H3035" s="7"/>
    </row>
    <row r="3036" spans="1:8" x14ac:dyDescent="0.25">
      <c r="A3036" s="7"/>
      <c r="G3036" s="41"/>
      <c r="H3036" s="7"/>
    </row>
    <row r="3037" spans="1:8" x14ac:dyDescent="0.25">
      <c r="A3037" s="7"/>
      <c r="G3037" s="41"/>
      <c r="H3037" s="7"/>
    </row>
    <row r="3038" spans="1:8" x14ac:dyDescent="0.25">
      <c r="A3038" s="7"/>
      <c r="G3038" s="41"/>
      <c r="H3038" s="7"/>
    </row>
    <row r="3039" spans="1:8" x14ac:dyDescent="0.25">
      <c r="A3039" s="7"/>
      <c r="G3039" s="41"/>
      <c r="H3039" s="7"/>
    </row>
    <row r="3040" spans="1:8" x14ac:dyDescent="0.25">
      <c r="A3040" s="7"/>
      <c r="G3040" s="41"/>
      <c r="H3040" s="7"/>
    </row>
    <row r="3041" spans="1:8" x14ac:dyDescent="0.25">
      <c r="A3041" s="7"/>
      <c r="G3041" s="41"/>
      <c r="H3041" s="7"/>
    </row>
    <row r="3042" spans="1:8" x14ac:dyDescent="0.25">
      <c r="A3042" s="7"/>
      <c r="G3042" s="41"/>
      <c r="H3042" s="7"/>
    </row>
    <row r="3043" spans="1:8" x14ac:dyDescent="0.25">
      <c r="A3043" s="7"/>
      <c r="G3043" s="41"/>
      <c r="H3043" s="7"/>
    </row>
    <row r="3044" spans="1:8" x14ac:dyDescent="0.25">
      <c r="A3044" s="7"/>
      <c r="G3044" s="41"/>
      <c r="H3044" s="7"/>
    </row>
    <row r="3045" spans="1:8" x14ac:dyDescent="0.25">
      <c r="A3045" s="7"/>
      <c r="G3045" s="41"/>
      <c r="H3045" s="7"/>
    </row>
    <row r="3046" spans="1:8" x14ac:dyDescent="0.25">
      <c r="A3046" s="7"/>
      <c r="G3046" s="41"/>
      <c r="H3046" s="7"/>
    </row>
    <row r="3047" spans="1:8" x14ac:dyDescent="0.25">
      <c r="A3047" s="7"/>
      <c r="G3047" s="41"/>
      <c r="H3047" s="7"/>
    </row>
    <row r="3048" spans="1:8" x14ac:dyDescent="0.25">
      <c r="A3048" s="7"/>
      <c r="G3048" s="41"/>
      <c r="H3048" s="7"/>
    </row>
    <row r="3049" spans="1:8" x14ac:dyDescent="0.25">
      <c r="A3049" s="7"/>
      <c r="G3049" s="41"/>
      <c r="H3049" s="7"/>
    </row>
    <row r="3050" spans="1:8" x14ac:dyDescent="0.25">
      <c r="A3050" s="7"/>
      <c r="G3050" s="41"/>
      <c r="H3050" s="7"/>
    </row>
    <row r="3051" spans="1:8" x14ac:dyDescent="0.25">
      <c r="A3051" s="7"/>
      <c r="G3051" s="41"/>
      <c r="H3051" s="7"/>
    </row>
    <row r="3052" spans="1:8" x14ac:dyDescent="0.25">
      <c r="A3052" s="7"/>
      <c r="G3052" s="41"/>
      <c r="H3052" s="7"/>
    </row>
    <row r="3053" spans="1:8" x14ac:dyDescent="0.25">
      <c r="A3053" s="7"/>
      <c r="G3053" s="41"/>
      <c r="H3053" s="7"/>
    </row>
    <row r="3054" spans="1:8" x14ac:dyDescent="0.25">
      <c r="A3054" s="7"/>
      <c r="G3054" s="41"/>
      <c r="H3054" s="7"/>
    </row>
    <row r="3055" spans="1:8" x14ac:dyDescent="0.25">
      <c r="A3055" s="7"/>
      <c r="G3055" s="41"/>
      <c r="H3055" s="7"/>
    </row>
    <row r="3056" spans="1:8" x14ac:dyDescent="0.25">
      <c r="A3056" s="7"/>
      <c r="G3056" s="41"/>
      <c r="H3056" s="7"/>
    </row>
    <row r="3057" spans="1:8" x14ac:dyDescent="0.25">
      <c r="A3057" s="7"/>
      <c r="G3057" s="41"/>
      <c r="H3057" s="7"/>
    </row>
    <row r="3058" spans="1:8" x14ac:dyDescent="0.25">
      <c r="A3058" s="7"/>
      <c r="G3058" s="41"/>
      <c r="H3058" s="7"/>
    </row>
    <row r="3059" spans="1:8" x14ac:dyDescent="0.25">
      <c r="A3059" s="7"/>
      <c r="G3059" s="41"/>
      <c r="H3059" s="7"/>
    </row>
    <row r="3060" spans="1:8" x14ac:dyDescent="0.25">
      <c r="A3060" s="7"/>
      <c r="G3060" s="41"/>
      <c r="H3060" s="7"/>
    </row>
    <row r="3061" spans="1:8" x14ac:dyDescent="0.25">
      <c r="A3061" s="7"/>
      <c r="G3061" s="41"/>
      <c r="H3061" s="7"/>
    </row>
    <row r="3062" spans="1:8" x14ac:dyDescent="0.25">
      <c r="A3062" s="7"/>
      <c r="G3062" s="41"/>
      <c r="H3062" s="7"/>
    </row>
    <row r="3063" spans="1:8" x14ac:dyDescent="0.25">
      <c r="A3063" s="7"/>
      <c r="G3063" s="41"/>
      <c r="H3063" s="7"/>
    </row>
    <row r="3064" spans="1:8" x14ac:dyDescent="0.25">
      <c r="A3064" s="7"/>
      <c r="G3064" s="41"/>
      <c r="H3064" s="7"/>
    </row>
    <row r="3065" spans="1:8" x14ac:dyDescent="0.25">
      <c r="A3065" s="7"/>
      <c r="G3065" s="41"/>
      <c r="H3065" s="7"/>
    </row>
    <row r="3066" spans="1:8" x14ac:dyDescent="0.25">
      <c r="A3066" s="7"/>
      <c r="G3066" s="41"/>
      <c r="H3066" s="7"/>
    </row>
    <row r="3067" spans="1:8" x14ac:dyDescent="0.25">
      <c r="A3067" s="7"/>
      <c r="G3067" s="41"/>
      <c r="H3067" s="7"/>
    </row>
    <row r="3068" spans="1:8" x14ac:dyDescent="0.25">
      <c r="A3068" s="7"/>
      <c r="G3068" s="41"/>
      <c r="H3068" s="7"/>
    </row>
    <row r="3069" spans="1:8" x14ac:dyDescent="0.25">
      <c r="A3069" s="7"/>
      <c r="G3069" s="41"/>
      <c r="H3069" s="7"/>
    </row>
    <row r="3070" spans="1:8" x14ac:dyDescent="0.25">
      <c r="A3070" s="7"/>
      <c r="G3070" s="41"/>
      <c r="H3070" s="7"/>
    </row>
    <row r="3071" spans="1:8" x14ac:dyDescent="0.25">
      <c r="A3071" s="7"/>
      <c r="G3071" s="41"/>
      <c r="H3071" s="7"/>
    </row>
    <row r="3072" spans="1:8" x14ac:dyDescent="0.25">
      <c r="A3072" s="7"/>
      <c r="G3072" s="41"/>
      <c r="H3072" s="7"/>
    </row>
    <row r="3073" spans="1:8" x14ac:dyDescent="0.25">
      <c r="A3073" s="7"/>
      <c r="G3073" s="41"/>
      <c r="H3073" s="7"/>
    </row>
    <row r="3074" spans="1:8" x14ac:dyDescent="0.25">
      <c r="A3074" s="7"/>
      <c r="G3074" s="41"/>
      <c r="H3074" s="7"/>
    </row>
    <row r="3075" spans="1:8" x14ac:dyDescent="0.25">
      <c r="A3075" s="7"/>
      <c r="G3075" s="41"/>
      <c r="H3075" s="7"/>
    </row>
    <row r="3076" spans="1:8" x14ac:dyDescent="0.25">
      <c r="A3076" s="7"/>
      <c r="G3076" s="41"/>
      <c r="H3076" s="7"/>
    </row>
    <row r="3077" spans="1:8" x14ac:dyDescent="0.25">
      <c r="A3077" s="7"/>
      <c r="G3077" s="41"/>
      <c r="H3077" s="7"/>
    </row>
    <row r="3078" spans="1:8" x14ac:dyDescent="0.25">
      <c r="A3078" s="7"/>
      <c r="G3078" s="41"/>
      <c r="H3078" s="7"/>
    </row>
    <row r="3079" spans="1:8" x14ac:dyDescent="0.25">
      <c r="A3079" s="7"/>
      <c r="G3079" s="41"/>
      <c r="H3079" s="7"/>
    </row>
    <row r="3080" spans="1:8" x14ac:dyDescent="0.25">
      <c r="A3080" s="7"/>
      <c r="G3080" s="41"/>
      <c r="H3080" s="7"/>
    </row>
    <row r="3081" spans="1:8" x14ac:dyDescent="0.25">
      <c r="A3081" s="7"/>
      <c r="G3081" s="41"/>
      <c r="H3081" s="7"/>
    </row>
    <row r="3082" spans="1:8" x14ac:dyDescent="0.25">
      <c r="A3082" s="7"/>
      <c r="G3082" s="41"/>
      <c r="H3082" s="7"/>
    </row>
    <row r="3083" spans="1:8" x14ac:dyDescent="0.25">
      <c r="A3083" s="7"/>
      <c r="G3083" s="41"/>
      <c r="H3083" s="7"/>
    </row>
    <row r="3084" spans="1:8" x14ac:dyDescent="0.25">
      <c r="A3084" s="7"/>
      <c r="G3084" s="41"/>
      <c r="H3084" s="7"/>
    </row>
    <row r="3085" spans="1:8" x14ac:dyDescent="0.25">
      <c r="A3085" s="7"/>
      <c r="G3085" s="41"/>
      <c r="H3085" s="7"/>
    </row>
    <row r="3086" spans="1:8" x14ac:dyDescent="0.25">
      <c r="A3086" s="7"/>
      <c r="G3086" s="41"/>
      <c r="H3086" s="7"/>
    </row>
    <row r="3087" spans="1:8" x14ac:dyDescent="0.25">
      <c r="A3087" s="7"/>
      <c r="G3087" s="41"/>
      <c r="H3087" s="7"/>
    </row>
    <row r="3088" spans="1:8" x14ac:dyDescent="0.25">
      <c r="A3088" s="7"/>
      <c r="G3088" s="41"/>
      <c r="H3088" s="7"/>
    </row>
    <row r="3089" spans="1:8" x14ac:dyDescent="0.25">
      <c r="A3089" s="7"/>
      <c r="G3089" s="41"/>
      <c r="H3089" s="7"/>
    </row>
    <row r="3090" spans="1:8" x14ac:dyDescent="0.25">
      <c r="A3090" s="7"/>
      <c r="G3090" s="41"/>
      <c r="H3090" s="7"/>
    </row>
    <row r="3091" spans="1:8" x14ac:dyDescent="0.25">
      <c r="A3091" s="7"/>
      <c r="G3091" s="41"/>
      <c r="H3091" s="7"/>
    </row>
    <row r="3092" spans="1:8" x14ac:dyDescent="0.25">
      <c r="A3092" s="7"/>
      <c r="G3092" s="41"/>
      <c r="H3092" s="7"/>
    </row>
    <row r="3093" spans="1:8" x14ac:dyDescent="0.25">
      <c r="A3093" s="7"/>
      <c r="G3093" s="41"/>
      <c r="H3093" s="7"/>
    </row>
    <row r="3094" spans="1:8" x14ac:dyDescent="0.25">
      <c r="A3094" s="7"/>
      <c r="G3094" s="41"/>
      <c r="H3094" s="7"/>
    </row>
    <row r="3095" spans="1:8" x14ac:dyDescent="0.25">
      <c r="A3095" s="7"/>
      <c r="G3095" s="41"/>
      <c r="H3095" s="7"/>
    </row>
    <row r="3096" spans="1:8" x14ac:dyDescent="0.25">
      <c r="A3096" s="7"/>
      <c r="G3096" s="41"/>
      <c r="H3096" s="7"/>
    </row>
    <row r="3097" spans="1:8" x14ac:dyDescent="0.25">
      <c r="A3097" s="7"/>
      <c r="G3097" s="41"/>
      <c r="H3097" s="7"/>
    </row>
    <row r="3098" spans="1:8" x14ac:dyDescent="0.25">
      <c r="A3098" s="7"/>
      <c r="G3098" s="41"/>
      <c r="H3098" s="7"/>
    </row>
    <row r="3099" spans="1:8" x14ac:dyDescent="0.25">
      <c r="A3099" s="7"/>
      <c r="G3099" s="41"/>
      <c r="H3099" s="7"/>
    </row>
    <row r="3100" spans="1:8" x14ac:dyDescent="0.25">
      <c r="A3100" s="7"/>
      <c r="G3100" s="41"/>
      <c r="H3100" s="7"/>
    </row>
    <row r="3101" spans="1:8" x14ac:dyDescent="0.25">
      <c r="A3101" s="7"/>
      <c r="G3101" s="41"/>
      <c r="H3101" s="7"/>
    </row>
    <row r="3102" spans="1:8" x14ac:dyDescent="0.25">
      <c r="A3102" s="7"/>
      <c r="G3102" s="41"/>
      <c r="H3102" s="7"/>
    </row>
    <row r="3103" spans="1:8" x14ac:dyDescent="0.25">
      <c r="A3103" s="7"/>
      <c r="G3103" s="41"/>
      <c r="H3103" s="7"/>
    </row>
    <row r="3104" spans="1:8" x14ac:dyDescent="0.25">
      <c r="A3104" s="7"/>
      <c r="G3104" s="41"/>
      <c r="H3104" s="7"/>
    </row>
    <row r="3105" spans="1:8" x14ac:dyDescent="0.25">
      <c r="A3105" s="7"/>
      <c r="G3105" s="41"/>
      <c r="H3105" s="7"/>
    </row>
    <row r="3106" spans="1:8" x14ac:dyDescent="0.25">
      <c r="A3106" s="7"/>
      <c r="G3106" s="41"/>
      <c r="H3106" s="7"/>
    </row>
    <row r="3107" spans="1:8" x14ac:dyDescent="0.25">
      <c r="A3107" s="7"/>
      <c r="G3107" s="41"/>
      <c r="H3107" s="7"/>
    </row>
    <row r="3108" spans="1:8" x14ac:dyDescent="0.25">
      <c r="A3108" s="7"/>
      <c r="G3108" s="41"/>
      <c r="H3108" s="7"/>
    </row>
    <row r="3109" spans="1:8" x14ac:dyDescent="0.25">
      <c r="A3109" s="7"/>
      <c r="G3109" s="41"/>
      <c r="H3109" s="7"/>
    </row>
    <row r="3110" spans="1:8" x14ac:dyDescent="0.25">
      <c r="A3110" s="7"/>
      <c r="G3110" s="41"/>
      <c r="H3110" s="7"/>
    </row>
    <row r="3111" spans="1:8" x14ac:dyDescent="0.25">
      <c r="A3111" s="7"/>
      <c r="G3111" s="41"/>
      <c r="H3111" s="7"/>
    </row>
    <row r="3112" spans="1:8" x14ac:dyDescent="0.25">
      <c r="A3112" s="7"/>
      <c r="G3112" s="41"/>
      <c r="H3112" s="7"/>
    </row>
    <row r="3113" spans="1:8" x14ac:dyDescent="0.25">
      <c r="A3113" s="7"/>
      <c r="G3113" s="41"/>
      <c r="H3113" s="7"/>
    </row>
    <row r="3114" spans="1:8" x14ac:dyDescent="0.25">
      <c r="A3114" s="7"/>
      <c r="G3114" s="41"/>
      <c r="H3114" s="7"/>
    </row>
    <row r="3115" spans="1:8" x14ac:dyDescent="0.25">
      <c r="A3115" s="7"/>
      <c r="G3115" s="41"/>
      <c r="H3115" s="7"/>
    </row>
    <row r="3116" spans="1:8" x14ac:dyDescent="0.25">
      <c r="A3116" s="7"/>
      <c r="G3116" s="41"/>
      <c r="H3116" s="7"/>
    </row>
    <row r="3117" spans="1:8" x14ac:dyDescent="0.25">
      <c r="A3117" s="7"/>
      <c r="G3117" s="41"/>
      <c r="H3117" s="7"/>
    </row>
    <row r="3118" spans="1:8" x14ac:dyDescent="0.25">
      <c r="A3118" s="7"/>
      <c r="G3118" s="41"/>
      <c r="H3118" s="7"/>
    </row>
    <row r="3119" spans="1:8" x14ac:dyDescent="0.25">
      <c r="A3119" s="7"/>
      <c r="G3119" s="41"/>
      <c r="H3119" s="7"/>
    </row>
    <row r="3120" spans="1:8" x14ac:dyDescent="0.25">
      <c r="A3120" s="7"/>
      <c r="G3120" s="41"/>
      <c r="H3120" s="7"/>
    </row>
    <row r="3121" spans="1:8" x14ac:dyDescent="0.25">
      <c r="A3121" s="7"/>
      <c r="G3121" s="41"/>
      <c r="H3121" s="7"/>
    </row>
    <row r="3122" spans="1:8" x14ac:dyDescent="0.25">
      <c r="A3122" s="7"/>
      <c r="G3122" s="41"/>
      <c r="H3122" s="7"/>
    </row>
    <row r="3123" spans="1:8" x14ac:dyDescent="0.25">
      <c r="A3123" s="7"/>
      <c r="G3123" s="41"/>
      <c r="H3123" s="7"/>
    </row>
    <row r="3124" spans="1:8" x14ac:dyDescent="0.25">
      <c r="A3124" s="7"/>
      <c r="G3124" s="41"/>
      <c r="H3124" s="7"/>
    </row>
    <row r="3125" spans="1:8" x14ac:dyDescent="0.25">
      <c r="A3125" s="7"/>
      <c r="G3125" s="41"/>
      <c r="H3125" s="7"/>
    </row>
    <row r="3126" spans="1:8" x14ac:dyDescent="0.25">
      <c r="A3126" s="7"/>
      <c r="G3126" s="41"/>
      <c r="H3126" s="7"/>
    </row>
    <row r="3127" spans="1:8" x14ac:dyDescent="0.25">
      <c r="A3127" s="7"/>
      <c r="G3127" s="41"/>
      <c r="H3127" s="7"/>
    </row>
    <row r="3128" spans="1:8" x14ac:dyDescent="0.25">
      <c r="A3128" s="7"/>
      <c r="G3128" s="41"/>
      <c r="H3128" s="7"/>
    </row>
    <row r="3129" spans="1:8" x14ac:dyDescent="0.25">
      <c r="A3129" s="7"/>
      <c r="G3129" s="41"/>
      <c r="H3129" s="7"/>
    </row>
    <row r="3130" spans="1:8" x14ac:dyDescent="0.25">
      <c r="A3130" s="7"/>
      <c r="G3130" s="41"/>
      <c r="H3130" s="7"/>
    </row>
    <row r="3131" spans="1:8" x14ac:dyDescent="0.25">
      <c r="A3131" s="7"/>
      <c r="G3131" s="41"/>
      <c r="H3131" s="7"/>
    </row>
    <row r="3132" spans="1:8" x14ac:dyDescent="0.25">
      <c r="A3132" s="7"/>
      <c r="G3132" s="41"/>
      <c r="H3132" s="7"/>
    </row>
    <row r="3133" spans="1:8" x14ac:dyDescent="0.25">
      <c r="A3133" s="7"/>
      <c r="G3133" s="41"/>
      <c r="H3133" s="7"/>
    </row>
    <row r="3134" spans="1:8" x14ac:dyDescent="0.25">
      <c r="A3134" s="7"/>
      <c r="G3134" s="41"/>
      <c r="H3134" s="7"/>
    </row>
    <row r="3135" spans="1:8" x14ac:dyDescent="0.25">
      <c r="A3135" s="7"/>
      <c r="G3135" s="41"/>
      <c r="H3135" s="7"/>
    </row>
    <row r="3136" spans="1:8" x14ac:dyDescent="0.25">
      <c r="A3136" s="7"/>
      <c r="G3136" s="41"/>
      <c r="H3136" s="7"/>
    </row>
    <row r="3137" spans="1:8" x14ac:dyDescent="0.25">
      <c r="A3137" s="7"/>
      <c r="G3137" s="41"/>
      <c r="H3137" s="7"/>
    </row>
    <row r="3138" spans="1:8" x14ac:dyDescent="0.25">
      <c r="A3138" s="7"/>
      <c r="G3138" s="41"/>
      <c r="H3138" s="7"/>
    </row>
    <row r="3139" spans="1:8" x14ac:dyDescent="0.25">
      <c r="A3139" s="7"/>
      <c r="G3139" s="41"/>
      <c r="H3139" s="7"/>
    </row>
    <row r="3140" spans="1:8" x14ac:dyDescent="0.25">
      <c r="A3140" s="7"/>
      <c r="G3140" s="41"/>
      <c r="H3140" s="7"/>
    </row>
    <row r="3141" spans="1:8" x14ac:dyDescent="0.25">
      <c r="A3141" s="7"/>
      <c r="G3141" s="41"/>
      <c r="H3141" s="7"/>
    </row>
    <row r="3142" spans="1:8" x14ac:dyDescent="0.25">
      <c r="A3142" s="7"/>
      <c r="G3142" s="41"/>
      <c r="H3142" s="7"/>
    </row>
    <row r="3143" spans="1:8" x14ac:dyDescent="0.25">
      <c r="A3143" s="7"/>
      <c r="G3143" s="41"/>
      <c r="H3143" s="7"/>
    </row>
    <row r="3144" spans="1:8" x14ac:dyDescent="0.25">
      <c r="A3144" s="7"/>
      <c r="G3144" s="41"/>
      <c r="H3144" s="7"/>
    </row>
    <row r="3145" spans="1:8" x14ac:dyDescent="0.25">
      <c r="A3145" s="7"/>
      <c r="G3145" s="41"/>
      <c r="H3145" s="7"/>
    </row>
    <row r="3146" spans="1:8" x14ac:dyDescent="0.25">
      <c r="A3146" s="7"/>
      <c r="G3146" s="41"/>
      <c r="H3146" s="7"/>
    </row>
    <row r="3147" spans="1:8" x14ac:dyDescent="0.25">
      <c r="A3147" s="7"/>
      <c r="G3147" s="41"/>
      <c r="H3147" s="7"/>
    </row>
    <row r="3148" spans="1:8" x14ac:dyDescent="0.25">
      <c r="A3148" s="7"/>
      <c r="G3148" s="41"/>
      <c r="H3148" s="7"/>
    </row>
    <row r="3149" spans="1:8" x14ac:dyDescent="0.25">
      <c r="A3149" s="7"/>
      <c r="G3149" s="41"/>
      <c r="H3149" s="7"/>
    </row>
    <row r="3150" spans="1:8" x14ac:dyDescent="0.25">
      <c r="A3150" s="7"/>
      <c r="G3150" s="41"/>
      <c r="H3150" s="7"/>
    </row>
    <row r="3151" spans="1:8" x14ac:dyDescent="0.25">
      <c r="A3151" s="7"/>
      <c r="G3151" s="41"/>
      <c r="H3151" s="7"/>
    </row>
    <row r="3152" spans="1:8" x14ac:dyDescent="0.25">
      <c r="A3152" s="7"/>
      <c r="G3152" s="41"/>
      <c r="H3152" s="7"/>
    </row>
    <row r="3153" spans="1:8" x14ac:dyDescent="0.25">
      <c r="A3153" s="7"/>
      <c r="G3153" s="41"/>
      <c r="H3153" s="7"/>
    </row>
    <row r="3154" spans="1:8" x14ac:dyDescent="0.25">
      <c r="A3154" s="7"/>
      <c r="G3154" s="41"/>
      <c r="H3154" s="7"/>
    </row>
    <row r="3155" spans="1:8" x14ac:dyDescent="0.25">
      <c r="A3155" s="7"/>
      <c r="G3155" s="41"/>
      <c r="H3155" s="7"/>
    </row>
    <row r="3156" spans="1:8" x14ac:dyDescent="0.25">
      <c r="A3156" s="7"/>
      <c r="G3156" s="41"/>
      <c r="H3156" s="7"/>
    </row>
    <row r="3157" spans="1:8" x14ac:dyDescent="0.25">
      <c r="A3157" s="7"/>
      <c r="G3157" s="41"/>
      <c r="H3157" s="7"/>
    </row>
    <row r="3158" spans="1:8" x14ac:dyDescent="0.25">
      <c r="A3158" s="7"/>
      <c r="G3158" s="41"/>
      <c r="H3158" s="7"/>
    </row>
    <row r="3159" spans="1:8" x14ac:dyDescent="0.25">
      <c r="A3159" s="7"/>
      <c r="G3159" s="41"/>
      <c r="H3159" s="7"/>
    </row>
    <row r="3160" spans="1:8" x14ac:dyDescent="0.25">
      <c r="A3160" s="7"/>
      <c r="G3160" s="41"/>
      <c r="H3160" s="7"/>
    </row>
    <row r="3161" spans="1:8" x14ac:dyDescent="0.25">
      <c r="A3161" s="7"/>
      <c r="G3161" s="41"/>
      <c r="H3161" s="7"/>
    </row>
    <row r="3162" spans="1:8" x14ac:dyDescent="0.25">
      <c r="A3162" s="7"/>
      <c r="G3162" s="41"/>
      <c r="H3162" s="7"/>
    </row>
    <row r="3163" spans="1:8" x14ac:dyDescent="0.25">
      <c r="A3163" s="7"/>
      <c r="G3163" s="41"/>
      <c r="H3163" s="7"/>
    </row>
    <row r="3164" spans="1:8" x14ac:dyDescent="0.25">
      <c r="A3164" s="7"/>
      <c r="G3164" s="41"/>
      <c r="H3164" s="7"/>
    </row>
    <row r="3165" spans="1:8" x14ac:dyDescent="0.25">
      <c r="A3165" s="7"/>
      <c r="G3165" s="41"/>
      <c r="H3165" s="7"/>
    </row>
    <row r="3166" spans="1:8" x14ac:dyDescent="0.25">
      <c r="A3166" s="7"/>
      <c r="G3166" s="41"/>
      <c r="H3166" s="7"/>
    </row>
    <row r="3167" spans="1:8" x14ac:dyDescent="0.25">
      <c r="A3167" s="7"/>
      <c r="G3167" s="41"/>
      <c r="H3167" s="7"/>
    </row>
    <row r="3168" spans="1:8" x14ac:dyDescent="0.25">
      <c r="A3168" s="7"/>
      <c r="G3168" s="41"/>
      <c r="H3168" s="7"/>
    </row>
    <row r="3169" spans="1:8" x14ac:dyDescent="0.25">
      <c r="A3169" s="7"/>
      <c r="G3169" s="41"/>
      <c r="H3169" s="7"/>
    </row>
    <row r="3170" spans="1:8" x14ac:dyDescent="0.25">
      <c r="A3170" s="7"/>
      <c r="G3170" s="41"/>
      <c r="H3170" s="7"/>
    </row>
    <row r="3171" spans="1:8" x14ac:dyDescent="0.25">
      <c r="A3171" s="7"/>
      <c r="G3171" s="41"/>
      <c r="H3171" s="7"/>
    </row>
    <row r="3172" spans="1:8" x14ac:dyDescent="0.25">
      <c r="A3172" s="7"/>
      <c r="G3172" s="41"/>
      <c r="H3172" s="7"/>
    </row>
    <row r="3173" spans="1:8" x14ac:dyDescent="0.25">
      <c r="A3173" s="7"/>
      <c r="G3173" s="41"/>
      <c r="H3173" s="7"/>
    </row>
    <row r="3174" spans="1:8" x14ac:dyDescent="0.25">
      <c r="A3174" s="7"/>
      <c r="G3174" s="41"/>
      <c r="H3174" s="7"/>
    </row>
    <row r="3175" spans="1:8" x14ac:dyDescent="0.25">
      <c r="A3175" s="7"/>
      <c r="G3175" s="41"/>
      <c r="H3175" s="7"/>
    </row>
    <row r="3176" spans="1:8" x14ac:dyDescent="0.25">
      <c r="A3176" s="7"/>
      <c r="G3176" s="41"/>
      <c r="H3176" s="7"/>
    </row>
    <row r="3177" spans="1:8" x14ac:dyDescent="0.25">
      <c r="A3177" s="7"/>
      <c r="G3177" s="41"/>
      <c r="H3177" s="7"/>
    </row>
    <row r="3178" spans="1:8" x14ac:dyDescent="0.25">
      <c r="A3178" s="7"/>
      <c r="G3178" s="41"/>
      <c r="H3178" s="7"/>
    </row>
    <row r="3179" spans="1:8" x14ac:dyDescent="0.25">
      <c r="A3179" s="7"/>
      <c r="G3179" s="41"/>
      <c r="H3179" s="7"/>
    </row>
    <row r="3180" spans="1:8" x14ac:dyDescent="0.25">
      <c r="A3180" s="7"/>
      <c r="G3180" s="41"/>
      <c r="H3180" s="7"/>
    </row>
    <row r="3181" spans="1:8" x14ac:dyDescent="0.25">
      <c r="A3181" s="7"/>
      <c r="G3181" s="41"/>
      <c r="H3181" s="7"/>
    </row>
    <row r="3182" spans="1:8" x14ac:dyDescent="0.25">
      <c r="A3182" s="7"/>
      <c r="G3182" s="41"/>
      <c r="H3182" s="7"/>
    </row>
    <row r="3183" spans="1:8" x14ac:dyDescent="0.25">
      <c r="A3183" s="7"/>
      <c r="G3183" s="41"/>
      <c r="H3183" s="7"/>
    </row>
    <row r="3184" spans="1:8" x14ac:dyDescent="0.25">
      <c r="A3184" s="7"/>
      <c r="G3184" s="41"/>
      <c r="H3184" s="7"/>
    </row>
    <row r="3185" spans="1:8" x14ac:dyDescent="0.25">
      <c r="A3185" s="7"/>
      <c r="G3185" s="41"/>
      <c r="H3185" s="7"/>
    </row>
    <row r="3186" spans="1:8" x14ac:dyDescent="0.25">
      <c r="A3186" s="7"/>
      <c r="G3186" s="41"/>
      <c r="H3186" s="7"/>
    </row>
    <row r="3187" spans="1:8" x14ac:dyDescent="0.25">
      <c r="A3187" s="7"/>
      <c r="G3187" s="41"/>
      <c r="H3187" s="7"/>
    </row>
    <row r="3188" spans="1:8" x14ac:dyDescent="0.25">
      <c r="A3188" s="7"/>
      <c r="G3188" s="41"/>
      <c r="H3188" s="7"/>
    </row>
    <row r="3189" spans="1:8" x14ac:dyDescent="0.25">
      <c r="A3189" s="7"/>
      <c r="G3189" s="41"/>
      <c r="H3189" s="7"/>
    </row>
    <row r="3190" spans="1:8" x14ac:dyDescent="0.25">
      <c r="A3190" s="7"/>
      <c r="G3190" s="41"/>
      <c r="H3190" s="7"/>
    </row>
    <row r="3191" spans="1:8" x14ac:dyDescent="0.25">
      <c r="A3191" s="7"/>
      <c r="G3191" s="41"/>
      <c r="H3191" s="7"/>
    </row>
    <row r="3192" spans="1:8" x14ac:dyDescent="0.25">
      <c r="A3192" s="7"/>
      <c r="G3192" s="41"/>
      <c r="H3192" s="7"/>
    </row>
    <row r="3193" spans="1:8" x14ac:dyDescent="0.25">
      <c r="A3193" s="7"/>
      <c r="G3193" s="41"/>
      <c r="H3193" s="7"/>
    </row>
    <row r="3194" spans="1:8" x14ac:dyDescent="0.25">
      <c r="A3194" s="7"/>
      <c r="G3194" s="41"/>
      <c r="H3194" s="7"/>
    </row>
    <row r="3195" spans="1:8" x14ac:dyDescent="0.25">
      <c r="A3195" s="7"/>
      <c r="G3195" s="41"/>
      <c r="H3195" s="7"/>
    </row>
    <row r="3196" spans="1:8" x14ac:dyDescent="0.25">
      <c r="A3196" s="7"/>
      <c r="G3196" s="41"/>
      <c r="H3196" s="7"/>
    </row>
    <row r="3197" spans="1:8" x14ac:dyDescent="0.25">
      <c r="A3197" s="7"/>
      <c r="G3197" s="41"/>
      <c r="H3197" s="7"/>
    </row>
    <row r="3198" spans="1:8" x14ac:dyDescent="0.25">
      <c r="A3198" s="7"/>
      <c r="G3198" s="41"/>
      <c r="H3198" s="7"/>
    </row>
    <row r="3199" spans="1:8" x14ac:dyDescent="0.25">
      <c r="A3199" s="7"/>
      <c r="G3199" s="41"/>
      <c r="H3199" s="7"/>
    </row>
    <row r="3200" spans="1:8" x14ac:dyDescent="0.25">
      <c r="A3200" s="7"/>
      <c r="G3200" s="41"/>
      <c r="H3200" s="7"/>
    </row>
    <row r="3201" spans="1:8" x14ac:dyDescent="0.25">
      <c r="A3201" s="7"/>
      <c r="G3201" s="41"/>
      <c r="H3201" s="7"/>
    </row>
    <row r="3202" spans="1:8" x14ac:dyDescent="0.25">
      <c r="A3202" s="7"/>
      <c r="G3202" s="41"/>
      <c r="H3202" s="7"/>
    </row>
    <row r="3203" spans="1:8" x14ac:dyDescent="0.25">
      <c r="A3203" s="7"/>
      <c r="G3203" s="41"/>
      <c r="H3203" s="7"/>
    </row>
    <row r="3204" spans="1:8" x14ac:dyDescent="0.25">
      <c r="A3204" s="7"/>
      <c r="G3204" s="41"/>
      <c r="H3204" s="7"/>
    </row>
    <row r="3205" spans="1:8" x14ac:dyDescent="0.25">
      <c r="A3205" s="7"/>
      <c r="G3205" s="41"/>
      <c r="H3205" s="7"/>
    </row>
    <row r="3206" spans="1:8" x14ac:dyDescent="0.25">
      <c r="A3206" s="7"/>
      <c r="G3206" s="41"/>
      <c r="H3206" s="7"/>
    </row>
    <row r="3207" spans="1:8" x14ac:dyDescent="0.25">
      <c r="A3207" s="7"/>
      <c r="G3207" s="41"/>
      <c r="H3207" s="7"/>
    </row>
    <row r="3208" spans="1:8" x14ac:dyDescent="0.25">
      <c r="A3208" s="7"/>
      <c r="G3208" s="41"/>
      <c r="H3208" s="7"/>
    </row>
    <row r="3209" spans="1:8" x14ac:dyDescent="0.25">
      <c r="A3209" s="7"/>
      <c r="G3209" s="41"/>
      <c r="H3209" s="7"/>
    </row>
    <row r="3210" spans="1:8" x14ac:dyDescent="0.25">
      <c r="A3210" s="7"/>
      <c r="G3210" s="41"/>
      <c r="H3210" s="7"/>
    </row>
    <row r="3211" spans="1:8" x14ac:dyDescent="0.25">
      <c r="A3211" s="7"/>
      <c r="G3211" s="41"/>
      <c r="H3211" s="7"/>
    </row>
    <row r="3212" spans="1:8" x14ac:dyDescent="0.25">
      <c r="A3212" s="7"/>
      <c r="G3212" s="41"/>
      <c r="H3212" s="7"/>
    </row>
    <row r="3213" spans="1:8" x14ac:dyDescent="0.25">
      <c r="A3213" s="7"/>
      <c r="G3213" s="41"/>
      <c r="H3213" s="7"/>
    </row>
    <row r="3214" spans="1:8" x14ac:dyDescent="0.25">
      <c r="A3214" s="7"/>
      <c r="G3214" s="41"/>
      <c r="H3214" s="7"/>
    </row>
    <row r="3215" spans="1:8" x14ac:dyDescent="0.25">
      <c r="A3215" s="7"/>
      <c r="G3215" s="41"/>
      <c r="H3215" s="7"/>
    </row>
    <row r="3216" spans="1:8" x14ac:dyDescent="0.25">
      <c r="A3216" s="7"/>
      <c r="G3216" s="41"/>
      <c r="H3216" s="7"/>
    </row>
    <row r="3217" spans="1:8" x14ac:dyDescent="0.25">
      <c r="A3217" s="7"/>
      <c r="G3217" s="41"/>
      <c r="H3217" s="7"/>
    </row>
    <row r="3218" spans="1:8" x14ac:dyDescent="0.25">
      <c r="A3218" s="7"/>
      <c r="G3218" s="41"/>
      <c r="H3218" s="7"/>
    </row>
    <row r="3219" spans="1:8" x14ac:dyDescent="0.25">
      <c r="A3219" s="7"/>
      <c r="G3219" s="41"/>
      <c r="H3219" s="7"/>
    </row>
    <row r="3220" spans="1:8" x14ac:dyDescent="0.25">
      <c r="A3220" s="7"/>
      <c r="G3220" s="41"/>
      <c r="H3220" s="7"/>
    </row>
    <row r="3221" spans="1:8" x14ac:dyDescent="0.25">
      <c r="A3221" s="7"/>
      <c r="G3221" s="41"/>
      <c r="H3221" s="7"/>
    </row>
    <row r="3222" spans="1:8" x14ac:dyDescent="0.25">
      <c r="A3222" s="7"/>
      <c r="G3222" s="41"/>
      <c r="H3222" s="7"/>
    </row>
    <row r="3223" spans="1:8" x14ac:dyDescent="0.25">
      <c r="A3223" s="7"/>
      <c r="G3223" s="41"/>
      <c r="H3223" s="7"/>
    </row>
    <row r="3224" spans="1:8" x14ac:dyDescent="0.25">
      <c r="A3224" s="7"/>
      <c r="G3224" s="41"/>
      <c r="H3224" s="7"/>
    </row>
    <row r="3225" spans="1:8" x14ac:dyDescent="0.25">
      <c r="A3225" s="7"/>
      <c r="G3225" s="41"/>
      <c r="H3225" s="7"/>
    </row>
    <row r="3226" spans="1:8" x14ac:dyDescent="0.25">
      <c r="A3226" s="7"/>
      <c r="G3226" s="41"/>
      <c r="H3226" s="7"/>
    </row>
    <row r="3227" spans="1:8" x14ac:dyDescent="0.25">
      <c r="A3227" s="7"/>
      <c r="G3227" s="41"/>
      <c r="H3227" s="7"/>
    </row>
    <row r="3228" spans="1:8" x14ac:dyDescent="0.25">
      <c r="A3228" s="7"/>
      <c r="G3228" s="41"/>
      <c r="H3228" s="7"/>
    </row>
    <row r="3229" spans="1:8" x14ac:dyDescent="0.25">
      <c r="A3229" s="7"/>
      <c r="G3229" s="41"/>
      <c r="H3229" s="7"/>
    </row>
    <row r="3230" spans="1:8" x14ac:dyDescent="0.25">
      <c r="A3230" s="7"/>
      <c r="G3230" s="41"/>
      <c r="H3230" s="7"/>
    </row>
    <row r="3231" spans="1:8" x14ac:dyDescent="0.25">
      <c r="A3231" s="7"/>
      <c r="G3231" s="41"/>
      <c r="H3231" s="7"/>
    </row>
    <row r="3232" spans="1:8" x14ac:dyDescent="0.25">
      <c r="A3232" s="7"/>
      <c r="G3232" s="41"/>
      <c r="H3232" s="7"/>
    </row>
    <row r="3233" spans="1:8" x14ac:dyDescent="0.25">
      <c r="A3233" s="7"/>
      <c r="G3233" s="41"/>
      <c r="H3233" s="7"/>
    </row>
    <row r="3234" spans="1:8" x14ac:dyDescent="0.25">
      <c r="A3234" s="7"/>
      <c r="G3234" s="41"/>
      <c r="H3234" s="7"/>
    </row>
    <row r="3235" spans="1:8" x14ac:dyDescent="0.25">
      <c r="A3235" s="7"/>
      <c r="G3235" s="41"/>
      <c r="H3235" s="7"/>
    </row>
    <row r="3236" spans="1:8" x14ac:dyDescent="0.25">
      <c r="A3236" s="7"/>
      <c r="G3236" s="41"/>
      <c r="H3236" s="7"/>
    </row>
    <row r="3237" spans="1:8" x14ac:dyDescent="0.25">
      <c r="A3237" s="7"/>
      <c r="G3237" s="41"/>
      <c r="H3237" s="7"/>
    </row>
    <row r="3238" spans="1:8" x14ac:dyDescent="0.25">
      <c r="A3238" s="7"/>
      <c r="G3238" s="41"/>
      <c r="H3238" s="7"/>
    </row>
    <row r="3239" spans="1:8" x14ac:dyDescent="0.25">
      <c r="A3239" s="7"/>
      <c r="G3239" s="41"/>
      <c r="H3239" s="7"/>
    </row>
    <row r="3240" spans="1:8" x14ac:dyDescent="0.25">
      <c r="A3240" s="7"/>
      <c r="G3240" s="41"/>
      <c r="H3240" s="7"/>
    </row>
    <row r="3241" spans="1:8" x14ac:dyDescent="0.25">
      <c r="A3241" s="7"/>
      <c r="G3241" s="41"/>
      <c r="H3241" s="7"/>
    </row>
    <row r="3242" spans="1:8" x14ac:dyDescent="0.25">
      <c r="A3242" s="7"/>
      <c r="G3242" s="41"/>
      <c r="H3242" s="7"/>
    </row>
    <row r="3243" spans="1:8" x14ac:dyDescent="0.25">
      <c r="A3243" s="7"/>
      <c r="G3243" s="41"/>
      <c r="H3243" s="7"/>
    </row>
    <row r="3244" spans="1:8" x14ac:dyDescent="0.25">
      <c r="A3244" s="7"/>
      <c r="G3244" s="41"/>
      <c r="H3244" s="7"/>
    </row>
    <row r="3245" spans="1:8" x14ac:dyDescent="0.25">
      <c r="A3245" s="7"/>
      <c r="G3245" s="41"/>
      <c r="H3245" s="7"/>
    </row>
    <row r="3246" spans="1:8" x14ac:dyDescent="0.25">
      <c r="A3246" s="7"/>
      <c r="G3246" s="41"/>
      <c r="H3246" s="7"/>
    </row>
    <row r="3247" spans="1:8" x14ac:dyDescent="0.25">
      <c r="A3247" s="7"/>
      <c r="G3247" s="41"/>
      <c r="H3247" s="7"/>
    </row>
    <row r="3248" spans="1:8" x14ac:dyDescent="0.25">
      <c r="A3248" s="7"/>
      <c r="G3248" s="41"/>
      <c r="H3248" s="7"/>
    </row>
    <row r="3249" spans="1:8" x14ac:dyDescent="0.25">
      <c r="A3249" s="7"/>
      <c r="G3249" s="41"/>
      <c r="H3249" s="7"/>
    </row>
    <row r="3250" spans="1:8" x14ac:dyDescent="0.25">
      <c r="A3250" s="7"/>
      <c r="G3250" s="41"/>
      <c r="H3250" s="7"/>
    </row>
    <row r="3251" spans="1:8" x14ac:dyDescent="0.25">
      <c r="A3251" s="7"/>
      <c r="G3251" s="41"/>
      <c r="H3251" s="7"/>
    </row>
    <row r="3252" spans="1:8" x14ac:dyDescent="0.25">
      <c r="A3252" s="7"/>
      <c r="G3252" s="41"/>
      <c r="H3252" s="7"/>
    </row>
    <row r="3253" spans="1:8" x14ac:dyDescent="0.25">
      <c r="A3253" s="7"/>
      <c r="G3253" s="41"/>
      <c r="H3253" s="7"/>
    </row>
    <row r="3254" spans="1:8" x14ac:dyDescent="0.25">
      <c r="A3254" s="7"/>
      <c r="G3254" s="41"/>
      <c r="H3254" s="7"/>
    </row>
    <row r="3255" spans="1:8" x14ac:dyDescent="0.25">
      <c r="A3255" s="7"/>
      <c r="G3255" s="41"/>
      <c r="H3255" s="7"/>
    </row>
    <row r="3256" spans="1:8" x14ac:dyDescent="0.25">
      <c r="A3256" s="7"/>
      <c r="G3256" s="41"/>
      <c r="H3256" s="7"/>
    </row>
    <row r="3257" spans="1:8" x14ac:dyDescent="0.25">
      <c r="A3257" s="7"/>
      <c r="G3257" s="41"/>
      <c r="H3257" s="7"/>
    </row>
    <row r="3258" spans="1:8" x14ac:dyDescent="0.25">
      <c r="A3258" s="7"/>
      <c r="G3258" s="41"/>
      <c r="H3258" s="7"/>
    </row>
    <row r="3259" spans="1:8" x14ac:dyDescent="0.25">
      <c r="A3259" s="7"/>
      <c r="G3259" s="41"/>
      <c r="H3259" s="7"/>
    </row>
    <row r="3260" spans="1:8" x14ac:dyDescent="0.25">
      <c r="A3260" s="7"/>
      <c r="G3260" s="41"/>
      <c r="H3260" s="7"/>
    </row>
    <row r="3261" spans="1:8" x14ac:dyDescent="0.25">
      <c r="A3261" s="7"/>
      <c r="G3261" s="41"/>
      <c r="H3261" s="7"/>
    </row>
    <row r="3262" spans="1:8" x14ac:dyDescent="0.25">
      <c r="A3262" s="7"/>
      <c r="G3262" s="41"/>
      <c r="H3262" s="7"/>
    </row>
    <row r="3263" spans="1:8" x14ac:dyDescent="0.25">
      <c r="A3263" s="7"/>
      <c r="G3263" s="41"/>
      <c r="H3263" s="7"/>
    </row>
    <row r="3264" spans="1:8" x14ac:dyDescent="0.25">
      <c r="A3264" s="7"/>
      <c r="G3264" s="41"/>
      <c r="H3264" s="7"/>
    </row>
    <row r="3265" spans="1:9" x14ac:dyDescent="0.25">
      <c r="A3265" s="7"/>
      <c r="G3265" s="41"/>
      <c r="H3265" s="7"/>
    </row>
    <row r="3266" spans="1:9" x14ac:dyDescent="0.25">
      <c r="A3266" s="7"/>
      <c r="G3266" s="41"/>
      <c r="H3266" s="7"/>
    </row>
    <row r="3267" spans="1:9" x14ac:dyDescent="0.25">
      <c r="A3267" s="7"/>
      <c r="G3267" s="41"/>
      <c r="H3267" s="7"/>
    </row>
    <row r="3268" spans="1:9" x14ac:dyDescent="0.25">
      <c r="A3268" s="7"/>
      <c r="G3268" s="41"/>
      <c r="H3268" s="7"/>
    </row>
    <row r="3269" spans="1:9" x14ac:dyDescent="0.25">
      <c r="A3269" s="7"/>
      <c r="G3269" s="41"/>
      <c r="H3269" s="7"/>
    </row>
    <row r="3270" spans="1:9" x14ac:dyDescent="0.25">
      <c r="A3270" s="7"/>
      <c r="G3270" s="41"/>
      <c r="H3270" s="7"/>
    </row>
    <row r="3271" spans="1:9" x14ac:dyDescent="0.25">
      <c r="A3271" s="7"/>
      <c r="G3271" s="41"/>
      <c r="H3271" s="7"/>
    </row>
    <row r="3272" spans="1:9" x14ac:dyDescent="0.25">
      <c r="A3272" s="7"/>
      <c r="G3272" s="41"/>
      <c r="H3272" s="7"/>
    </row>
    <row r="3273" spans="1:9" x14ac:dyDescent="0.25">
      <c r="A3273" s="7"/>
      <c r="G3273" s="41"/>
      <c r="H3273" s="7"/>
    </row>
    <row r="3274" spans="1:9" x14ac:dyDescent="0.25">
      <c r="A3274" s="7"/>
      <c r="G3274" s="41"/>
      <c r="H3274" s="7"/>
    </row>
    <row r="3275" spans="1:9" x14ac:dyDescent="0.25">
      <c r="A3275" s="7"/>
      <c r="G3275" s="41"/>
      <c r="H3275" s="7"/>
    </row>
    <row r="3276" spans="1:9" x14ac:dyDescent="0.25">
      <c r="A3276" s="7"/>
      <c r="B3276" t="s">
        <v>77</v>
      </c>
      <c r="C3276" s="67" t="s">
        <v>393</v>
      </c>
      <c r="D3276" t="s">
        <v>394</v>
      </c>
      <c r="E3276" t="s">
        <v>110</v>
      </c>
      <c r="F3276" t="s">
        <v>294</v>
      </c>
      <c r="G3276" s="72" t="s">
        <v>395</v>
      </c>
    </row>
    <row r="3278" spans="1:9" x14ac:dyDescent="0.25">
      <c r="I3278" s="7"/>
    </row>
    <row r="3279" spans="1:9" x14ac:dyDescent="0.25">
      <c r="C3279" s="67"/>
      <c r="G3279" s="41"/>
    </row>
    <row r="3280" spans="1:9" x14ac:dyDescent="0.25">
      <c r="C3280" s="67"/>
      <c r="G3280" s="41"/>
    </row>
    <row r="3281" spans="3:7" x14ac:dyDescent="0.25">
      <c r="C3281" s="67"/>
      <c r="G3281" s="41"/>
    </row>
    <row r="3282" spans="3:7" x14ac:dyDescent="0.25">
      <c r="C3282" s="67"/>
      <c r="G3282" s="41"/>
    </row>
    <row r="3283" spans="3:7" x14ac:dyDescent="0.25">
      <c r="C3283" s="67"/>
      <c r="G3283" s="41"/>
    </row>
    <row r="3284" spans="3:7" x14ac:dyDescent="0.25">
      <c r="C3284" s="67"/>
      <c r="G3284" s="41"/>
    </row>
    <row r="3285" spans="3:7" x14ac:dyDescent="0.25">
      <c r="C3285" s="67"/>
      <c r="G3285" s="41"/>
    </row>
    <row r="3286" spans="3:7" x14ac:dyDescent="0.25">
      <c r="C3286" s="67"/>
      <c r="G3286" s="41"/>
    </row>
    <row r="3287" spans="3:7" x14ac:dyDescent="0.25">
      <c r="C3287" s="67"/>
      <c r="G3287" s="41"/>
    </row>
    <row r="3288" spans="3:7" x14ac:dyDescent="0.25">
      <c r="C3288" s="67"/>
      <c r="G3288" s="41"/>
    </row>
    <row r="3289" spans="3:7" x14ac:dyDescent="0.25">
      <c r="C3289" s="67"/>
      <c r="G3289" s="41"/>
    </row>
    <row r="3290" spans="3:7" x14ac:dyDescent="0.25">
      <c r="C3290" s="67"/>
      <c r="G3290" s="41"/>
    </row>
    <row r="3291" spans="3:7" x14ac:dyDescent="0.25">
      <c r="C3291" s="67"/>
      <c r="G3291" s="41"/>
    </row>
    <row r="3292" spans="3:7" x14ac:dyDescent="0.25">
      <c r="C3292" s="67"/>
      <c r="G3292" s="41"/>
    </row>
    <row r="3293" spans="3:7" x14ac:dyDescent="0.25">
      <c r="C3293" s="67"/>
      <c r="G3293" s="41"/>
    </row>
    <row r="3294" spans="3:7" x14ac:dyDescent="0.25">
      <c r="C3294" s="67"/>
      <c r="G3294" s="41"/>
    </row>
    <row r="3295" spans="3:7" x14ac:dyDescent="0.25">
      <c r="C3295" s="67"/>
      <c r="G3295" s="41"/>
    </row>
    <row r="3296" spans="3:7" x14ac:dyDescent="0.25">
      <c r="C3296" s="67"/>
      <c r="G3296" s="41"/>
    </row>
    <row r="3297" spans="3:7" x14ac:dyDescent="0.25">
      <c r="C3297" s="67"/>
      <c r="G3297" s="41"/>
    </row>
    <row r="3298" spans="3:7" x14ac:dyDescent="0.25">
      <c r="C3298" s="67"/>
      <c r="G3298" s="41"/>
    </row>
    <row r="3299" spans="3:7" x14ac:dyDescent="0.25">
      <c r="C3299" s="67"/>
      <c r="G3299" s="41"/>
    </row>
    <row r="3300" spans="3:7" x14ac:dyDescent="0.25">
      <c r="C3300" s="67"/>
      <c r="G3300" s="41"/>
    </row>
    <row r="3301" spans="3:7" x14ac:dyDescent="0.25">
      <c r="C3301" s="67"/>
      <c r="G3301" s="41"/>
    </row>
    <row r="3302" spans="3:7" x14ac:dyDescent="0.25">
      <c r="C3302" s="67"/>
      <c r="G3302" s="41"/>
    </row>
    <row r="3303" spans="3:7" x14ac:dyDescent="0.25">
      <c r="C3303" s="67"/>
      <c r="G3303" s="41"/>
    </row>
    <row r="3304" spans="3:7" x14ac:dyDescent="0.25">
      <c r="C3304" s="67"/>
      <c r="G3304" s="41"/>
    </row>
    <row r="3305" spans="3:7" x14ac:dyDescent="0.25">
      <c r="C3305" s="67"/>
      <c r="G3305" s="41"/>
    </row>
    <row r="3306" spans="3:7" x14ac:dyDescent="0.25">
      <c r="C3306" s="67"/>
      <c r="G3306" s="41"/>
    </row>
    <row r="3307" spans="3:7" x14ac:dyDescent="0.25">
      <c r="C3307" s="67"/>
      <c r="G3307" s="41"/>
    </row>
    <row r="3308" spans="3:7" x14ac:dyDescent="0.25">
      <c r="C3308" s="67"/>
      <c r="G3308" s="41"/>
    </row>
    <row r="3309" spans="3:7" x14ac:dyDescent="0.25">
      <c r="C3309" s="67"/>
      <c r="G3309" s="41"/>
    </row>
    <row r="3310" spans="3:7" x14ac:dyDescent="0.25">
      <c r="C3310" s="67"/>
      <c r="G3310" s="41"/>
    </row>
    <row r="3311" spans="3:7" x14ac:dyDescent="0.25">
      <c r="C3311" s="67"/>
      <c r="G3311" s="41"/>
    </row>
    <row r="3312" spans="3:7" x14ac:dyDescent="0.25">
      <c r="C3312" s="67"/>
      <c r="G3312" s="41"/>
    </row>
    <row r="3313" spans="3:7" x14ac:dyDescent="0.25">
      <c r="C3313" s="67"/>
      <c r="G3313" s="41"/>
    </row>
    <row r="3314" spans="3:7" x14ac:dyDescent="0.25">
      <c r="C3314" s="67"/>
      <c r="G3314" s="41"/>
    </row>
    <row r="3315" spans="3:7" x14ac:dyDescent="0.25">
      <c r="C3315" s="67"/>
      <c r="G3315" s="41"/>
    </row>
    <row r="3316" spans="3:7" x14ac:dyDescent="0.25">
      <c r="C3316" s="67"/>
      <c r="G3316" s="41"/>
    </row>
    <row r="3317" spans="3:7" x14ac:dyDescent="0.25">
      <c r="C3317" s="67"/>
      <c r="G3317" s="41"/>
    </row>
    <row r="3318" spans="3:7" x14ac:dyDescent="0.25">
      <c r="C3318" s="67"/>
      <c r="G3318" s="41"/>
    </row>
    <row r="3319" spans="3:7" x14ac:dyDescent="0.25">
      <c r="C3319" s="67"/>
      <c r="G3319" s="41"/>
    </row>
    <row r="3320" spans="3:7" x14ac:dyDescent="0.25">
      <c r="C3320" s="67"/>
      <c r="G3320" s="41"/>
    </row>
    <row r="3321" spans="3:7" x14ac:dyDescent="0.25">
      <c r="C3321" s="67"/>
      <c r="G3321" s="41"/>
    </row>
    <row r="3322" spans="3:7" x14ac:dyDescent="0.25">
      <c r="C3322" s="67"/>
    </row>
  </sheetData>
  <mergeCells count="6">
    <mergeCell ref="B5:G5"/>
    <mergeCell ref="D1:E1"/>
    <mergeCell ref="B2:C2"/>
    <mergeCell ref="D2:E2"/>
    <mergeCell ref="B3:C3"/>
    <mergeCell ref="D3:E3"/>
  </mergeCells>
  <pageMargins left="0.51180555555555496" right="0.51180555555555496" top="0.78749999999999998" bottom="0.78749999999999998" header="0.51180555555555496" footer="0.51180555555555496"/>
  <pageSetup paperSize="9" scale="48" firstPageNumber="0" orientation="portrait" horizontalDpi="300" verticalDpi="300" r:id="rId1"/>
  <rowBreaks count="1" manualBreakCount="1">
    <brk id="315" max="16383" man="1"/>
  </rowBreak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F6BFA7B-A872-4573-8655-12FCBABE514B}">
          <x14:formula1>
            <xm:f>TIPOS!$A$39:$A$40</xm:f>
          </x14:formula1>
          <xm:sqref>B7:B3275</xm:sqref>
        </x14:dataValidation>
        <x14:dataValidation type="list" allowBlank="1" showInputMessage="1" showErrorMessage="1" xr:uid="{8CA0DBD3-E087-4B69-B324-9837D127BCDD}">
          <x14:formula1>
            <xm:f>TIPOS!$A$35:$A$36</xm:f>
          </x14:formula1>
          <xm:sqref>D7:D3275</xm:sqref>
        </x14:dataValidation>
        <x14:dataValidation type="list" allowBlank="1" showInputMessage="1" showErrorMessage="1" xr:uid="{1032CC4C-A0F6-466C-BD9C-C553BE2EBADA}">
          <x14:formula1>
            <xm:f>TIPOS!$A$2:$A$32</xm:f>
          </x14:formula1>
          <xm:sqref>E7:E3275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10"/>
  <sheetViews>
    <sheetView tabSelected="1" zoomScale="80" zoomScaleNormal="80" zoomScaleSheetLayoutView="40" workbookViewId="0">
      <selection activeCell="G785" sqref="G785"/>
    </sheetView>
  </sheetViews>
  <sheetFormatPr defaultRowHeight="15" x14ac:dyDescent="0.25"/>
  <cols>
    <col min="1" max="1" width="2.7109375" customWidth="1"/>
    <col min="2" max="2" width="10.5703125" customWidth="1"/>
    <col min="3" max="3" width="20.5703125" customWidth="1"/>
    <col min="4" max="4" width="42.85546875" customWidth="1"/>
    <col min="5" max="5" width="13.5703125" style="1" customWidth="1"/>
    <col min="6" max="6" width="17.28515625" style="1" customWidth="1"/>
    <col min="7" max="7" width="39.5703125" customWidth="1"/>
    <col min="8" max="8" width="14.140625" customWidth="1"/>
    <col min="9" max="9" width="12.42578125" customWidth="1"/>
    <col min="10" max="10" width="11.5703125" customWidth="1"/>
    <col min="11" max="11" width="11.28515625" customWidth="1"/>
    <col min="12" max="12" width="29.7109375" customWidth="1"/>
    <col min="13" max="13" width="31.140625" customWidth="1"/>
    <col min="14" max="14" width="12.28515625" customWidth="1"/>
    <col min="15" max="15" width="3.42578125" customWidth="1"/>
    <col min="16" max="16" width="33.42578125" customWidth="1"/>
    <col min="17" max="17" width="13.42578125" customWidth="1"/>
    <col min="18" max="18" width="2.42578125" customWidth="1"/>
    <col min="19" max="19" width="27.85546875" customWidth="1"/>
    <col min="20" max="20" width="15.28515625" customWidth="1"/>
    <col min="21" max="1018" width="8.5703125" customWidth="1"/>
    <col min="1019" max="1026" width="9.140625" customWidth="1"/>
  </cols>
  <sheetData>
    <row r="1" spans="1:8" x14ac:dyDescent="0.25">
      <c r="A1" s="7"/>
      <c r="B1" s="7"/>
      <c r="C1" s="7"/>
      <c r="D1" s="7"/>
      <c r="E1" s="84"/>
      <c r="F1" s="84"/>
      <c r="G1" s="7"/>
      <c r="H1" s="7"/>
    </row>
    <row r="2" spans="1:8" ht="61.5" x14ac:dyDescent="0.85">
      <c r="A2" s="7"/>
      <c r="B2" s="105" t="s">
        <v>502</v>
      </c>
      <c r="C2" s="105"/>
      <c r="D2" s="105"/>
      <c r="E2" s="105"/>
      <c r="F2" s="105"/>
      <c r="G2" s="105"/>
      <c r="H2" s="105"/>
    </row>
    <row r="3" spans="1:8" ht="11.25" customHeight="1" thickBot="1" x14ac:dyDescent="0.5">
      <c r="A3" s="7"/>
      <c r="B3" s="17"/>
      <c r="C3" s="17"/>
      <c r="D3" s="17"/>
      <c r="E3" s="17"/>
      <c r="F3" s="17"/>
      <c r="G3" s="17"/>
      <c r="H3" s="39"/>
    </row>
    <row r="4" spans="1:8" ht="29.25" thickBot="1" x14ac:dyDescent="0.5">
      <c r="A4" s="7"/>
      <c r="B4" s="17"/>
      <c r="C4" s="17"/>
      <c r="D4" s="17"/>
      <c r="E4" s="106"/>
      <c r="F4" s="107"/>
      <c r="G4" s="38" t="s">
        <v>67</v>
      </c>
      <c r="H4" s="40"/>
    </row>
    <row r="5" spans="1:8" ht="29.25" thickBot="1" x14ac:dyDescent="0.3">
      <c r="A5" s="7"/>
      <c r="B5" s="103" t="s">
        <v>68</v>
      </c>
      <c r="C5" s="103"/>
      <c r="D5" s="18">
        <v>17</v>
      </c>
      <c r="E5" s="91"/>
      <c r="F5" s="85"/>
      <c r="G5" s="18">
        <f>SUMIFS(Tabela1[VALOR],Tabela1[FONTE],"DEPOSITO")+D5-DESPESAS!D2+TRANSFERENCIAS!C40-TRANSFERENCIAS!F43</f>
        <v>17</v>
      </c>
      <c r="H5" s="40"/>
    </row>
    <row r="6" spans="1:8" ht="29.25" thickBot="1" x14ac:dyDescent="0.3">
      <c r="A6" s="7"/>
      <c r="B6" s="103" t="s">
        <v>69</v>
      </c>
      <c r="C6" s="103"/>
      <c r="D6" s="18">
        <v>534.56999999996299</v>
      </c>
      <c r="E6" s="91"/>
      <c r="F6" s="85"/>
      <c r="G6" s="18">
        <f>SUMIFS(Tabela1[VALOR],Tabela1[FONTE],"DINHEIRO")+(D6)-(DESPESAS!D3)-TRANSFERENCIAS!C40+TRANSFERENCIAS!F43</f>
        <v>614.99799999990501</v>
      </c>
      <c r="H6" s="40"/>
    </row>
    <row r="7" spans="1:8" ht="19.5" customHeight="1" thickBot="1" x14ac:dyDescent="0.5">
      <c r="A7" s="7"/>
      <c r="B7" s="19"/>
      <c r="C7" s="20"/>
      <c r="D7" s="21"/>
      <c r="E7" s="92"/>
      <c r="F7" s="86"/>
      <c r="G7" s="21"/>
      <c r="H7" s="22"/>
    </row>
    <row r="8" spans="1:8" ht="29.25" thickBot="1" x14ac:dyDescent="0.5">
      <c r="A8" s="7"/>
      <c r="B8" s="101" t="s">
        <v>70</v>
      </c>
      <c r="C8" s="101"/>
      <c r="D8" s="101"/>
      <c r="E8" s="101"/>
      <c r="F8" s="101"/>
      <c r="G8" s="101"/>
      <c r="H8" s="101"/>
    </row>
    <row r="9" spans="1:8" ht="15.75" x14ac:dyDescent="0.25">
      <c r="A9" s="7"/>
      <c r="B9" s="23" t="s">
        <v>71</v>
      </c>
      <c r="C9" s="82" t="s">
        <v>433</v>
      </c>
      <c r="D9" s="24" t="s">
        <v>72</v>
      </c>
      <c r="E9" s="24" t="s">
        <v>434</v>
      </c>
      <c r="F9" s="87" t="s">
        <v>73</v>
      </c>
      <c r="G9" s="25" t="s">
        <v>448</v>
      </c>
      <c r="H9" s="25" t="s">
        <v>74</v>
      </c>
    </row>
    <row r="10" spans="1:8" ht="15.75" hidden="1" customHeight="1" x14ac:dyDescent="0.25">
      <c r="A10" s="7"/>
      <c r="B10" t="s">
        <v>115</v>
      </c>
      <c r="C10" s="83">
        <v>43138</v>
      </c>
      <c r="D10" t="s">
        <v>287</v>
      </c>
      <c r="E10" s="1">
        <v>2018</v>
      </c>
      <c r="G10" t="s">
        <v>24</v>
      </c>
      <c r="H10" s="41">
        <v>250</v>
      </c>
    </row>
    <row r="11" spans="1:8" hidden="1" x14ac:dyDescent="0.25">
      <c r="A11" s="7"/>
      <c r="B11" t="s">
        <v>115</v>
      </c>
      <c r="C11" s="83">
        <v>43138</v>
      </c>
      <c r="D11" t="s">
        <v>101</v>
      </c>
      <c r="F11" s="1" t="s">
        <v>11</v>
      </c>
      <c r="G11" t="s">
        <v>290</v>
      </c>
      <c r="H11" s="41">
        <v>130</v>
      </c>
    </row>
    <row r="12" spans="1:8" hidden="1" x14ac:dyDescent="0.25">
      <c r="A12" s="7"/>
      <c r="B12" t="s">
        <v>115</v>
      </c>
      <c r="C12" s="83">
        <v>43138</v>
      </c>
      <c r="D12" t="s">
        <v>291</v>
      </c>
      <c r="F12" s="1" t="s">
        <v>11</v>
      </c>
      <c r="G12" t="s">
        <v>162</v>
      </c>
      <c r="H12" s="41">
        <v>100</v>
      </c>
    </row>
    <row r="13" spans="1:8" hidden="1" x14ac:dyDescent="0.25">
      <c r="A13" s="7"/>
      <c r="B13" t="s">
        <v>115</v>
      </c>
      <c r="C13" s="83">
        <v>43504</v>
      </c>
      <c r="D13" t="s">
        <v>8</v>
      </c>
      <c r="E13" s="1">
        <v>2018</v>
      </c>
      <c r="F13" s="1">
        <v>2018</v>
      </c>
      <c r="G13" t="s">
        <v>39</v>
      </c>
      <c r="H13" s="41">
        <v>150</v>
      </c>
    </row>
    <row r="14" spans="1:8" hidden="1" x14ac:dyDescent="0.25">
      <c r="A14" s="7"/>
      <c r="B14" t="s">
        <v>115</v>
      </c>
      <c r="C14" s="83">
        <v>43504</v>
      </c>
      <c r="D14" t="s">
        <v>116</v>
      </c>
      <c r="E14" s="1">
        <v>2019</v>
      </c>
      <c r="F14" s="1" t="s">
        <v>10</v>
      </c>
      <c r="G14" t="s">
        <v>39</v>
      </c>
      <c r="H14" s="41">
        <v>450</v>
      </c>
    </row>
    <row r="15" spans="1:8" hidden="1" x14ac:dyDescent="0.25">
      <c r="A15" s="7"/>
      <c r="B15" t="s">
        <v>115</v>
      </c>
      <c r="C15" s="83">
        <v>43505</v>
      </c>
      <c r="G15" t="s">
        <v>166</v>
      </c>
      <c r="H15" s="41">
        <v>200</v>
      </c>
    </row>
    <row r="16" spans="1:8" hidden="1" x14ac:dyDescent="0.25">
      <c r="A16" s="7"/>
      <c r="B16" t="s">
        <v>115</v>
      </c>
      <c r="C16" s="83">
        <v>43507</v>
      </c>
      <c r="D16" t="s">
        <v>116</v>
      </c>
      <c r="E16" s="1">
        <v>2019</v>
      </c>
      <c r="F16" s="1" t="s">
        <v>10</v>
      </c>
      <c r="G16" t="s">
        <v>30</v>
      </c>
      <c r="H16" s="41">
        <v>100</v>
      </c>
    </row>
    <row r="17" spans="1:8" hidden="1" x14ac:dyDescent="0.25">
      <c r="A17" s="7"/>
      <c r="B17" t="s">
        <v>115</v>
      </c>
      <c r="C17" s="83">
        <v>43508</v>
      </c>
      <c r="D17" t="s">
        <v>98</v>
      </c>
      <c r="F17" s="1" t="s">
        <v>11</v>
      </c>
      <c r="G17" t="s">
        <v>28</v>
      </c>
      <c r="H17" s="41">
        <v>130</v>
      </c>
    </row>
    <row r="18" spans="1:8" hidden="1" x14ac:dyDescent="0.25">
      <c r="A18" s="7"/>
      <c r="B18" t="s">
        <v>115</v>
      </c>
      <c r="C18" s="83">
        <v>43509</v>
      </c>
      <c r="D18" t="s">
        <v>101</v>
      </c>
      <c r="F18" s="1" t="s">
        <v>11</v>
      </c>
      <c r="G18" t="s">
        <v>297</v>
      </c>
      <c r="H18" s="41">
        <v>80</v>
      </c>
    </row>
    <row r="19" spans="1:8" hidden="1" x14ac:dyDescent="0.25">
      <c r="A19" s="7"/>
      <c r="B19" t="s">
        <v>115</v>
      </c>
      <c r="C19" s="83">
        <v>43510</v>
      </c>
      <c r="D19" t="s">
        <v>101</v>
      </c>
      <c r="F19" s="1" t="s">
        <v>11</v>
      </c>
      <c r="G19" t="s">
        <v>298</v>
      </c>
      <c r="H19" s="41">
        <v>50</v>
      </c>
    </row>
    <row r="20" spans="1:8" hidden="1" x14ac:dyDescent="0.25">
      <c r="A20" s="7"/>
      <c r="B20" t="s">
        <v>115</v>
      </c>
      <c r="C20" s="83">
        <v>43515</v>
      </c>
      <c r="D20" t="s">
        <v>119</v>
      </c>
      <c r="F20" s="1" t="s">
        <v>11</v>
      </c>
      <c r="G20" t="s">
        <v>159</v>
      </c>
      <c r="H20" s="41">
        <v>100</v>
      </c>
    </row>
    <row r="21" spans="1:8" hidden="1" x14ac:dyDescent="0.25">
      <c r="A21" s="7"/>
      <c r="B21" t="s">
        <v>115</v>
      </c>
      <c r="C21" s="83">
        <v>43515</v>
      </c>
      <c r="D21" t="s">
        <v>119</v>
      </c>
      <c r="F21" s="1" t="s">
        <v>11</v>
      </c>
      <c r="G21" t="s">
        <v>300</v>
      </c>
      <c r="H21" s="41">
        <v>80</v>
      </c>
    </row>
    <row r="22" spans="1:8" hidden="1" x14ac:dyDescent="0.25">
      <c r="A22" s="7"/>
      <c r="B22" t="s">
        <v>115</v>
      </c>
      <c r="C22" s="83">
        <v>43515</v>
      </c>
      <c r="D22" t="s">
        <v>116</v>
      </c>
      <c r="E22" s="1">
        <v>2019</v>
      </c>
      <c r="F22" s="1" t="s">
        <v>10</v>
      </c>
      <c r="G22" t="s">
        <v>34</v>
      </c>
      <c r="H22" s="41">
        <v>250</v>
      </c>
    </row>
    <row r="23" spans="1:8" hidden="1" x14ac:dyDescent="0.25">
      <c r="A23" s="7"/>
      <c r="B23" t="s">
        <v>115</v>
      </c>
      <c r="C23" s="83">
        <v>43516</v>
      </c>
      <c r="D23" t="s">
        <v>8</v>
      </c>
      <c r="E23" s="1">
        <v>2018</v>
      </c>
      <c r="F23" s="1">
        <v>2018</v>
      </c>
      <c r="G23" t="s">
        <v>31</v>
      </c>
      <c r="H23" s="41">
        <v>100</v>
      </c>
    </row>
    <row r="24" spans="1:8" hidden="1" x14ac:dyDescent="0.25">
      <c r="A24" s="7"/>
      <c r="B24" t="s">
        <v>115</v>
      </c>
      <c r="C24" s="83">
        <v>43516</v>
      </c>
      <c r="D24" t="s">
        <v>116</v>
      </c>
      <c r="F24" s="1" t="s">
        <v>9</v>
      </c>
      <c r="G24" t="s">
        <v>25</v>
      </c>
      <c r="H24" s="41">
        <v>400</v>
      </c>
    </row>
    <row r="25" spans="1:8" hidden="1" x14ac:dyDescent="0.25">
      <c r="A25" s="7"/>
      <c r="B25" t="s">
        <v>115</v>
      </c>
      <c r="C25" s="83">
        <v>43516</v>
      </c>
      <c r="D25" t="s">
        <v>116</v>
      </c>
      <c r="F25" s="1" t="s">
        <v>9</v>
      </c>
      <c r="G25" t="s">
        <v>32</v>
      </c>
      <c r="H25" s="41">
        <v>200</v>
      </c>
    </row>
    <row r="26" spans="1:8" hidden="1" x14ac:dyDescent="0.25">
      <c r="A26" s="7"/>
      <c r="B26" t="s">
        <v>115</v>
      </c>
      <c r="C26" s="83">
        <v>43516</v>
      </c>
      <c r="D26" t="s">
        <v>116</v>
      </c>
      <c r="E26" s="1">
        <v>2019</v>
      </c>
      <c r="F26" s="1" t="s">
        <v>10</v>
      </c>
      <c r="G26" t="s">
        <v>31</v>
      </c>
      <c r="H26" s="41">
        <v>220</v>
      </c>
    </row>
    <row r="27" spans="1:8" hidden="1" x14ac:dyDescent="0.25">
      <c r="A27" s="7"/>
      <c r="B27" t="s">
        <v>115</v>
      </c>
      <c r="C27" s="83">
        <v>43518</v>
      </c>
      <c r="D27" t="s">
        <v>287</v>
      </c>
      <c r="E27" s="1">
        <v>2018</v>
      </c>
      <c r="G27" t="s">
        <v>26</v>
      </c>
      <c r="H27" s="41">
        <v>230</v>
      </c>
    </row>
    <row r="28" spans="1:8" hidden="1" x14ac:dyDescent="0.25">
      <c r="A28" s="7"/>
      <c r="B28" t="s">
        <v>115</v>
      </c>
      <c r="C28" s="83">
        <v>43518</v>
      </c>
      <c r="D28" t="s">
        <v>291</v>
      </c>
      <c r="F28" s="1" t="s">
        <v>11</v>
      </c>
      <c r="G28" t="s">
        <v>304</v>
      </c>
      <c r="H28" s="41">
        <v>150</v>
      </c>
    </row>
    <row r="29" spans="1:8" hidden="1" x14ac:dyDescent="0.25">
      <c r="A29" s="7"/>
      <c r="B29" t="s">
        <v>115</v>
      </c>
      <c r="C29" s="83">
        <v>43518</v>
      </c>
      <c r="D29" t="s">
        <v>116</v>
      </c>
      <c r="E29" s="1">
        <v>2019</v>
      </c>
      <c r="F29" s="1" t="s">
        <v>10</v>
      </c>
      <c r="G29" t="s">
        <v>26</v>
      </c>
      <c r="H29" s="41">
        <v>240</v>
      </c>
    </row>
    <row r="30" spans="1:8" hidden="1" x14ac:dyDescent="0.25">
      <c r="A30" s="7"/>
      <c r="B30" t="s">
        <v>115</v>
      </c>
      <c r="C30" s="83">
        <v>43523</v>
      </c>
      <c r="D30" t="s">
        <v>8</v>
      </c>
      <c r="E30" s="1">
        <v>2018</v>
      </c>
      <c r="F30" s="1">
        <v>2018</v>
      </c>
      <c r="G30" t="s">
        <v>306</v>
      </c>
      <c r="H30" s="41">
        <v>100</v>
      </c>
    </row>
    <row r="31" spans="1:8" hidden="1" x14ac:dyDescent="0.25">
      <c r="A31" s="7"/>
      <c r="B31" t="s">
        <v>115</v>
      </c>
      <c r="C31" s="83">
        <v>43523</v>
      </c>
      <c r="D31" t="s">
        <v>8</v>
      </c>
      <c r="E31" s="1">
        <v>2018</v>
      </c>
      <c r="F31" s="1">
        <v>2018</v>
      </c>
      <c r="G31" t="s">
        <v>41</v>
      </c>
      <c r="H31" s="41">
        <v>100</v>
      </c>
    </row>
    <row r="32" spans="1:8" hidden="1" x14ac:dyDescent="0.25">
      <c r="A32" s="7"/>
      <c r="B32" t="s">
        <v>115</v>
      </c>
      <c r="C32" s="83">
        <v>43523</v>
      </c>
      <c r="D32" t="s">
        <v>116</v>
      </c>
      <c r="E32" s="1">
        <v>2019</v>
      </c>
      <c r="F32" s="1" t="s">
        <v>10</v>
      </c>
      <c r="G32" t="s">
        <v>41</v>
      </c>
      <c r="H32" s="41">
        <v>250</v>
      </c>
    </row>
    <row r="33" spans="1:8" hidden="1" x14ac:dyDescent="0.25">
      <c r="A33" s="7"/>
      <c r="B33" t="s">
        <v>115</v>
      </c>
      <c r="C33" s="83">
        <v>43524</v>
      </c>
      <c r="D33" t="s">
        <v>116</v>
      </c>
      <c r="F33" s="1" t="s">
        <v>9</v>
      </c>
      <c r="G33" t="s">
        <v>33</v>
      </c>
      <c r="H33" s="41">
        <v>320</v>
      </c>
    </row>
    <row r="34" spans="1:8" hidden="1" x14ac:dyDescent="0.25">
      <c r="A34" s="7"/>
      <c r="B34" t="s">
        <v>115</v>
      </c>
      <c r="C34" s="83">
        <v>43524</v>
      </c>
      <c r="D34" t="s">
        <v>103</v>
      </c>
      <c r="F34" s="1" t="s">
        <v>11</v>
      </c>
      <c r="G34" t="s">
        <v>270</v>
      </c>
      <c r="H34" s="41">
        <v>60</v>
      </c>
    </row>
    <row r="35" spans="1:8" hidden="1" x14ac:dyDescent="0.25">
      <c r="A35" s="7"/>
      <c r="B35" t="s">
        <v>115</v>
      </c>
      <c r="C35" s="83">
        <v>43525</v>
      </c>
      <c r="D35" t="s">
        <v>8</v>
      </c>
      <c r="E35" s="1">
        <v>2018</v>
      </c>
      <c r="F35" s="1">
        <v>2018</v>
      </c>
      <c r="G35" t="s">
        <v>155</v>
      </c>
      <c r="H35" s="41">
        <v>100</v>
      </c>
    </row>
    <row r="36" spans="1:8" hidden="1" x14ac:dyDescent="0.25">
      <c r="A36" s="7"/>
      <c r="B36" t="s">
        <v>115</v>
      </c>
      <c r="C36" s="83">
        <v>43530</v>
      </c>
      <c r="D36" t="s">
        <v>119</v>
      </c>
      <c r="F36" s="1">
        <v>2018</v>
      </c>
      <c r="G36" t="s">
        <v>231</v>
      </c>
      <c r="H36" s="41">
        <v>100</v>
      </c>
    </row>
    <row r="37" spans="1:8" hidden="1" x14ac:dyDescent="0.25">
      <c r="A37" s="7"/>
      <c r="B37" t="s">
        <v>115</v>
      </c>
      <c r="C37" s="83">
        <v>43530</v>
      </c>
      <c r="D37" t="s">
        <v>116</v>
      </c>
      <c r="E37" s="1">
        <v>2019</v>
      </c>
      <c r="F37" s="1" t="s">
        <v>10</v>
      </c>
      <c r="G37" t="s">
        <v>38</v>
      </c>
      <c r="H37" s="41">
        <v>200</v>
      </c>
    </row>
    <row r="38" spans="1:8" hidden="1" x14ac:dyDescent="0.25">
      <c r="A38" s="7"/>
      <c r="B38" t="s">
        <v>115</v>
      </c>
      <c r="C38" s="83">
        <v>43531</v>
      </c>
      <c r="D38" t="s">
        <v>6</v>
      </c>
      <c r="E38" s="1">
        <v>2018</v>
      </c>
      <c r="F38" s="1">
        <v>2018</v>
      </c>
      <c r="G38" t="s">
        <v>309</v>
      </c>
      <c r="H38" s="41">
        <v>100</v>
      </c>
    </row>
    <row r="39" spans="1:8" hidden="1" x14ac:dyDescent="0.25">
      <c r="A39" s="7"/>
      <c r="B39" t="s">
        <v>115</v>
      </c>
      <c r="C39" s="83">
        <v>43531</v>
      </c>
      <c r="D39" t="s">
        <v>5</v>
      </c>
      <c r="F39" s="1" t="s">
        <v>12</v>
      </c>
      <c r="G39" t="s">
        <v>310</v>
      </c>
      <c r="H39" s="41">
        <v>300</v>
      </c>
    </row>
    <row r="40" spans="1:8" hidden="1" x14ac:dyDescent="0.25">
      <c r="A40" s="7"/>
      <c r="B40" t="s">
        <v>115</v>
      </c>
      <c r="C40" s="83">
        <v>43532</v>
      </c>
      <c r="D40" t="s">
        <v>6</v>
      </c>
      <c r="E40" s="1">
        <v>2018</v>
      </c>
      <c r="F40" s="1">
        <v>2018</v>
      </c>
      <c r="G40" t="s">
        <v>315</v>
      </c>
      <c r="H40" s="41">
        <v>100</v>
      </c>
    </row>
    <row r="41" spans="1:8" hidden="1" x14ac:dyDescent="0.25">
      <c r="A41" s="7"/>
      <c r="B41" t="s">
        <v>115</v>
      </c>
      <c r="C41" s="83">
        <v>43532</v>
      </c>
      <c r="D41" t="s">
        <v>119</v>
      </c>
      <c r="F41" s="1">
        <v>2018</v>
      </c>
      <c r="G41" t="s">
        <v>312</v>
      </c>
      <c r="H41" s="41">
        <v>150</v>
      </c>
    </row>
    <row r="42" spans="1:8" hidden="1" x14ac:dyDescent="0.25">
      <c r="A42" s="7"/>
      <c r="B42" t="s">
        <v>115</v>
      </c>
      <c r="C42" s="83">
        <v>43532</v>
      </c>
      <c r="D42" t="s">
        <v>6</v>
      </c>
      <c r="E42" s="1">
        <v>2018</v>
      </c>
      <c r="F42" s="1">
        <v>2018</v>
      </c>
      <c r="G42" t="s">
        <v>235</v>
      </c>
      <c r="H42" s="41">
        <v>100</v>
      </c>
    </row>
    <row r="43" spans="1:8" hidden="1" x14ac:dyDescent="0.25">
      <c r="A43" s="7"/>
      <c r="B43" t="s">
        <v>115</v>
      </c>
      <c r="C43" s="83">
        <v>43532</v>
      </c>
      <c r="D43" t="s">
        <v>6</v>
      </c>
      <c r="E43" s="1">
        <v>2018</v>
      </c>
      <c r="F43" s="1">
        <v>2018</v>
      </c>
      <c r="G43" t="s">
        <v>255</v>
      </c>
      <c r="H43" s="41">
        <v>100</v>
      </c>
    </row>
    <row r="44" spans="1:8" hidden="1" x14ac:dyDescent="0.25">
      <c r="A44" s="7"/>
      <c r="B44" t="s">
        <v>115</v>
      </c>
      <c r="C44" s="83">
        <v>43532</v>
      </c>
      <c r="D44" t="s">
        <v>116</v>
      </c>
      <c r="E44" s="1">
        <v>2019</v>
      </c>
      <c r="F44" s="1" t="s">
        <v>11</v>
      </c>
      <c r="G44" t="s">
        <v>47</v>
      </c>
      <c r="H44" s="41">
        <v>350</v>
      </c>
    </row>
    <row r="45" spans="1:8" hidden="1" x14ac:dyDescent="0.25">
      <c r="A45" s="7"/>
      <c r="B45" t="s">
        <v>115</v>
      </c>
      <c r="C45" s="83">
        <v>43532</v>
      </c>
      <c r="D45" t="s">
        <v>116</v>
      </c>
      <c r="E45" s="1">
        <v>2019</v>
      </c>
      <c r="F45" s="1" t="s">
        <v>11</v>
      </c>
      <c r="G45" t="s">
        <v>39</v>
      </c>
      <c r="H45" s="41">
        <v>450</v>
      </c>
    </row>
    <row r="46" spans="1:8" hidden="1" x14ac:dyDescent="0.25">
      <c r="A46" s="7"/>
      <c r="B46" t="s">
        <v>115</v>
      </c>
      <c r="C46" s="83">
        <v>43535</v>
      </c>
      <c r="D46" t="s">
        <v>8</v>
      </c>
      <c r="E46" s="1">
        <v>2018</v>
      </c>
      <c r="F46" s="1">
        <v>2018</v>
      </c>
      <c r="G46" t="s">
        <v>27</v>
      </c>
      <c r="H46" s="41">
        <v>100</v>
      </c>
    </row>
    <row r="47" spans="1:8" hidden="1" x14ac:dyDescent="0.25">
      <c r="A47" s="7"/>
      <c r="B47" t="s">
        <v>115</v>
      </c>
      <c r="C47" s="83">
        <v>43535</v>
      </c>
      <c r="D47" t="s">
        <v>6</v>
      </c>
      <c r="E47" s="1">
        <v>2018</v>
      </c>
      <c r="F47" s="1">
        <v>2018</v>
      </c>
      <c r="G47" t="s">
        <v>316</v>
      </c>
      <c r="H47" s="41">
        <v>100</v>
      </c>
    </row>
    <row r="48" spans="1:8" hidden="1" x14ac:dyDescent="0.25">
      <c r="A48" s="7"/>
      <c r="B48" t="s">
        <v>115</v>
      </c>
      <c r="C48" s="83">
        <v>43535</v>
      </c>
      <c r="D48" t="s">
        <v>116</v>
      </c>
      <c r="E48" s="1">
        <v>2019</v>
      </c>
      <c r="F48" s="1" t="s">
        <v>11</v>
      </c>
      <c r="G48" t="s">
        <v>24</v>
      </c>
      <c r="H48" s="41">
        <v>250</v>
      </c>
    </row>
    <row r="49" spans="1:8" hidden="1" x14ac:dyDescent="0.25">
      <c r="A49" s="7"/>
      <c r="B49" t="s">
        <v>115</v>
      </c>
      <c r="C49" s="83">
        <v>43535</v>
      </c>
      <c r="D49" t="s">
        <v>116</v>
      </c>
      <c r="E49" s="1">
        <v>2019</v>
      </c>
      <c r="F49" s="1" t="s">
        <v>11</v>
      </c>
      <c r="G49" t="s">
        <v>45</v>
      </c>
      <c r="H49" s="41">
        <v>150</v>
      </c>
    </row>
    <row r="50" spans="1:8" hidden="1" x14ac:dyDescent="0.25">
      <c r="A50" s="7"/>
      <c r="B50" t="s">
        <v>115</v>
      </c>
      <c r="C50" s="83">
        <v>43535</v>
      </c>
      <c r="D50" t="s">
        <v>116</v>
      </c>
      <c r="E50" s="1">
        <v>2019</v>
      </c>
      <c r="F50" s="1" t="s">
        <v>10</v>
      </c>
      <c r="G50" t="s">
        <v>24</v>
      </c>
      <c r="H50" s="41">
        <v>300</v>
      </c>
    </row>
    <row r="51" spans="1:8" hidden="1" x14ac:dyDescent="0.25">
      <c r="A51" s="7"/>
      <c r="B51" t="s">
        <v>115</v>
      </c>
      <c r="C51" s="83">
        <v>43536</v>
      </c>
      <c r="D51" t="s">
        <v>8</v>
      </c>
      <c r="E51" s="1">
        <v>2018</v>
      </c>
      <c r="F51" s="1">
        <v>2018</v>
      </c>
      <c r="G51" t="s">
        <v>232</v>
      </c>
      <c r="H51" s="41">
        <v>200</v>
      </c>
    </row>
    <row r="52" spans="1:8" hidden="1" x14ac:dyDescent="0.25">
      <c r="A52" s="7"/>
      <c r="B52" t="s">
        <v>115</v>
      </c>
      <c r="C52" s="83">
        <v>43536</v>
      </c>
      <c r="D52" t="s">
        <v>116</v>
      </c>
      <c r="F52" s="1" t="s">
        <v>9</v>
      </c>
      <c r="G52" t="s">
        <v>35</v>
      </c>
      <c r="H52" s="41">
        <v>600</v>
      </c>
    </row>
    <row r="53" spans="1:8" hidden="1" x14ac:dyDescent="0.25">
      <c r="A53" s="7"/>
      <c r="B53" t="s">
        <v>115</v>
      </c>
      <c r="C53" s="83">
        <v>43536</v>
      </c>
      <c r="D53" t="s">
        <v>116</v>
      </c>
      <c r="E53" s="1">
        <v>2019</v>
      </c>
      <c r="F53" s="1" t="s">
        <v>11</v>
      </c>
      <c r="G53" t="s">
        <v>43</v>
      </c>
      <c r="H53" s="41">
        <v>300</v>
      </c>
    </row>
    <row r="54" spans="1:8" hidden="1" x14ac:dyDescent="0.25">
      <c r="A54" s="7"/>
      <c r="B54" t="s">
        <v>115</v>
      </c>
      <c r="C54" s="83">
        <v>43536</v>
      </c>
      <c r="D54" t="s">
        <v>116</v>
      </c>
      <c r="E54" s="1">
        <v>2019</v>
      </c>
      <c r="F54" s="1" t="s">
        <v>10</v>
      </c>
      <c r="G54" t="s">
        <v>43</v>
      </c>
      <c r="H54" s="41">
        <v>350</v>
      </c>
    </row>
    <row r="55" spans="1:8" hidden="1" x14ac:dyDescent="0.25">
      <c r="A55" s="7"/>
      <c r="B55" t="s">
        <v>115</v>
      </c>
      <c r="C55" s="83">
        <v>43538</v>
      </c>
      <c r="D55" t="s">
        <v>6</v>
      </c>
      <c r="E55" s="1">
        <v>2018</v>
      </c>
      <c r="F55" s="1">
        <v>2018</v>
      </c>
      <c r="G55" t="s">
        <v>178</v>
      </c>
      <c r="H55" s="41">
        <v>100</v>
      </c>
    </row>
    <row r="56" spans="1:8" hidden="1" x14ac:dyDescent="0.25">
      <c r="A56" s="7"/>
      <c r="B56" t="s">
        <v>115</v>
      </c>
      <c r="C56" s="83">
        <v>43538</v>
      </c>
      <c r="D56" t="s">
        <v>6</v>
      </c>
      <c r="E56" s="1">
        <v>2018</v>
      </c>
      <c r="F56" s="1">
        <v>2018</v>
      </c>
      <c r="G56" t="s">
        <v>321</v>
      </c>
      <c r="H56" s="41">
        <v>100</v>
      </c>
    </row>
    <row r="57" spans="1:8" hidden="1" x14ac:dyDescent="0.25">
      <c r="A57" s="7"/>
      <c r="B57" t="s">
        <v>115</v>
      </c>
      <c r="C57" s="83">
        <v>43538</v>
      </c>
      <c r="D57" t="s">
        <v>6</v>
      </c>
      <c r="E57" s="1">
        <v>2018</v>
      </c>
      <c r="F57" s="1">
        <v>2018</v>
      </c>
      <c r="G57" t="s">
        <v>212</v>
      </c>
      <c r="H57" s="41">
        <v>100</v>
      </c>
    </row>
    <row r="58" spans="1:8" hidden="1" x14ac:dyDescent="0.25">
      <c r="A58" s="7"/>
      <c r="B58" t="s">
        <v>115</v>
      </c>
      <c r="C58" s="83">
        <v>43538</v>
      </c>
      <c r="D58" t="s">
        <v>8</v>
      </c>
      <c r="E58" s="1">
        <v>2018</v>
      </c>
      <c r="F58" s="1">
        <v>2018</v>
      </c>
      <c r="G58" t="s">
        <v>34</v>
      </c>
      <c r="H58" s="41">
        <v>50</v>
      </c>
    </row>
    <row r="59" spans="1:8" hidden="1" x14ac:dyDescent="0.25">
      <c r="A59" s="7"/>
      <c r="B59" t="s">
        <v>115</v>
      </c>
      <c r="C59" s="83">
        <v>43538</v>
      </c>
      <c r="D59" t="s">
        <v>116</v>
      </c>
      <c r="F59" s="1" t="s">
        <v>9</v>
      </c>
      <c r="G59" t="s">
        <v>27</v>
      </c>
      <c r="H59" s="41">
        <v>200</v>
      </c>
    </row>
    <row r="60" spans="1:8" hidden="1" x14ac:dyDescent="0.25">
      <c r="A60" s="7"/>
      <c r="B60" t="s">
        <v>115</v>
      </c>
      <c r="C60" s="83">
        <v>43538</v>
      </c>
      <c r="D60" t="s">
        <v>116</v>
      </c>
      <c r="E60" s="1">
        <v>2019</v>
      </c>
      <c r="F60" s="1" t="s">
        <v>11</v>
      </c>
      <c r="G60" t="s">
        <v>34</v>
      </c>
      <c r="H60" s="41">
        <v>250</v>
      </c>
    </row>
    <row r="61" spans="1:8" hidden="1" x14ac:dyDescent="0.25">
      <c r="A61" s="7"/>
      <c r="B61" t="s">
        <v>115</v>
      </c>
      <c r="C61" s="83">
        <v>43539</v>
      </c>
      <c r="D61" t="s">
        <v>6</v>
      </c>
      <c r="E61" s="1">
        <v>2018</v>
      </c>
      <c r="F61" s="1">
        <v>2018</v>
      </c>
      <c r="G61" t="s">
        <v>152</v>
      </c>
      <c r="H61" s="41">
        <v>80</v>
      </c>
    </row>
    <row r="62" spans="1:8" hidden="1" x14ac:dyDescent="0.25">
      <c r="A62" s="7"/>
      <c r="B62" t="s">
        <v>115</v>
      </c>
      <c r="C62" s="83">
        <v>43539</v>
      </c>
      <c r="D62" t="s">
        <v>6</v>
      </c>
      <c r="E62" s="1">
        <v>2018</v>
      </c>
      <c r="F62" s="1">
        <v>2018</v>
      </c>
      <c r="G62" t="s">
        <v>322</v>
      </c>
      <c r="H62" s="41">
        <v>100</v>
      </c>
    </row>
    <row r="63" spans="1:8" hidden="1" x14ac:dyDescent="0.25">
      <c r="A63" s="7"/>
      <c r="B63" t="s">
        <v>115</v>
      </c>
      <c r="C63" s="83">
        <v>43539</v>
      </c>
      <c r="D63" t="s">
        <v>116</v>
      </c>
      <c r="E63" s="1">
        <v>2019</v>
      </c>
      <c r="F63" s="1" t="s">
        <v>9</v>
      </c>
      <c r="G63" t="s">
        <v>23</v>
      </c>
      <c r="H63" s="41">
        <v>300</v>
      </c>
    </row>
    <row r="64" spans="1:8" hidden="1" x14ac:dyDescent="0.25">
      <c r="A64" s="7"/>
      <c r="B64" t="s">
        <v>115</v>
      </c>
      <c r="C64" s="83">
        <v>43539</v>
      </c>
      <c r="D64" t="s">
        <v>116</v>
      </c>
      <c r="E64" s="1">
        <v>2019</v>
      </c>
      <c r="F64" s="1" t="s">
        <v>11</v>
      </c>
      <c r="G64" t="s">
        <v>45</v>
      </c>
      <c r="H64" s="41">
        <v>150</v>
      </c>
    </row>
    <row r="65" spans="1:8" hidden="1" x14ac:dyDescent="0.25">
      <c r="A65" s="7"/>
      <c r="B65" t="s">
        <v>115</v>
      </c>
      <c r="C65" s="83">
        <v>43539</v>
      </c>
      <c r="D65" t="s">
        <v>116</v>
      </c>
      <c r="E65" s="1">
        <v>2019</v>
      </c>
      <c r="F65" s="1" t="s">
        <v>11</v>
      </c>
      <c r="G65" t="s">
        <v>30</v>
      </c>
      <c r="H65" s="41">
        <v>100</v>
      </c>
    </row>
    <row r="66" spans="1:8" hidden="1" x14ac:dyDescent="0.25">
      <c r="A66" s="7"/>
      <c r="B66" t="s">
        <v>115</v>
      </c>
      <c r="C66" s="83">
        <v>43542</v>
      </c>
      <c r="D66" t="s">
        <v>6</v>
      </c>
      <c r="E66" s="1">
        <v>2018</v>
      </c>
      <c r="F66" s="1">
        <v>2018</v>
      </c>
      <c r="G66" t="s">
        <v>153</v>
      </c>
      <c r="H66" s="41">
        <v>100</v>
      </c>
    </row>
    <row r="67" spans="1:8" hidden="1" x14ac:dyDescent="0.25">
      <c r="A67" s="7"/>
      <c r="B67" t="s">
        <v>115</v>
      </c>
      <c r="C67" s="83">
        <v>43542</v>
      </c>
      <c r="D67" t="s">
        <v>6</v>
      </c>
      <c r="E67" s="1">
        <v>2018</v>
      </c>
      <c r="F67" s="1">
        <v>2018</v>
      </c>
      <c r="G67" t="s">
        <v>324</v>
      </c>
      <c r="H67" s="41">
        <v>100</v>
      </c>
    </row>
    <row r="68" spans="1:8" hidden="1" x14ac:dyDescent="0.25">
      <c r="A68" s="7"/>
      <c r="B68" t="s">
        <v>115</v>
      </c>
      <c r="C68" s="83">
        <v>43542</v>
      </c>
      <c r="D68" t="s">
        <v>6</v>
      </c>
      <c r="E68" s="1">
        <v>2018</v>
      </c>
      <c r="F68" s="1">
        <v>2018</v>
      </c>
      <c r="G68" t="s">
        <v>220</v>
      </c>
      <c r="H68" s="41">
        <v>80</v>
      </c>
    </row>
    <row r="69" spans="1:8" hidden="1" x14ac:dyDescent="0.25">
      <c r="A69" s="7"/>
      <c r="B69" t="s">
        <v>115</v>
      </c>
      <c r="C69" s="83">
        <v>43542</v>
      </c>
      <c r="D69" t="s">
        <v>6</v>
      </c>
      <c r="E69" s="1">
        <v>2018</v>
      </c>
      <c r="F69" s="1">
        <v>2018</v>
      </c>
      <c r="G69" t="s">
        <v>221</v>
      </c>
      <c r="H69" s="41">
        <v>100</v>
      </c>
    </row>
    <row r="70" spans="1:8" hidden="1" x14ac:dyDescent="0.25">
      <c r="A70" s="7"/>
      <c r="B70" t="s">
        <v>115</v>
      </c>
      <c r="C70" s="83">
        <v>43542</v>
      </c>
      <c r="D70" t="s">
        <v>116</v>
      </c>
      <c r="E70" s="1">
        <v>2019</v>
      </c>
      <c r="F70" s="1" t="s">
        <v>11</v>
      </c>
      <c r="G70" t="s">
        <v>26</v>
      </c>
      <c r="H70" s="41">
        <v>240</v>
      </c>
    </row>
    <row r="71" spans="1:8" hidden="1" x14ac:dyDescent="0.25">
      <c r="A71" s="7"/>
      <c r="B71" t="s">
        <v>115</v>
      </c>
      <c r="C71" s="83">
        <v>43543</v>
      </c>
      <c r="D71" t="s">
        <v>6</v>
      </c>
      <c r="E71" s="1">
        <v>2018</v>
      </c>
      <c r="F71" s="1">
        <v>2018</v>
      </c>
      <c r="G71" t="s">
        <v>171</v>
      </c>
      <c r="H71" s="41">
        <v>100</v>
      </c>
    </row>
    <row r="72" spans="1:8" hidden="1" x14ac:dyDescent="0.25">
      <c r="A72" s="7"/>
      <c r="B72" t="s">
        <v>115</v>
      </c>
      <c r="C72" s="83">
        <v>43545</v>
      </c>
      <c r="D72" t="s">
        <v>116</v>
      </c>
      <c r="F72" s="1" t="s">
        <v>9</v>
      </c>
      <c r="G72" t="s">
        <v>40</v>
      </c>
      <c r="H72" s="41">
        <v>500</v>
      </c>
    </row>
    <row r="73" spans="1:8" hidden="1" x14ac:dyDescent="0.25">
      <c r="A73" s="7"/>
      <c r="B73" t="s">
        <v>115</v>
      </c>
      <c r="C73" s="83">
        <v>43549</v>
      </c>
      <c r="D73" t="s">
        <v>6</v>
      </c>
      <c r="E73" s="1">
        <v>2018</v>
      </c>
      <c r="F73" s="1">
        <v>2018</v>
      </c>
      <c r="G73" t="s">
        <v>184</v>
      </c>
      <c r="H73" s="41">
        <v>100</v>
      </c>
    </row>
    <row r="74" spans="1:8" hidden="1" x14ac:dyDescent="0.25">
      <c r="A74" s="7"/>
      <c r="B74" t="s">
        <v>115</v>
      </c>
      <c r="C74" s="83">
        <v>43550</v>
      </c>
      <c r="D74" t="s">
        <v>7</v>
      </c>
      <c r="E74" s="1">
        <v>2018</v>
      </c>
      <c r="F74" s="1">
        <v>2018</v>
      </c>
      <c r="G74" t="s">
        <v>41</v>
      </c>
      <c r="H74" s="41">
        <v>100</v>
      </c>
    </row>
    <row r="75" spans="1:8" hidden="1" x14ac:dyDescent="0.25">
      <c r="A75" s="7"/>
      <c r="B75" t="s">
        <v>115</v>
      </c>
      <c r="C75" s="83">
        <v>43551</v>
      </c>
      <c r="D75" t="s">
        <v>6</v>
      </c>
      <c r="E75" s="1">
        <v>2018</v>
      </c>
      <c r="F75" s="1">
        <v>2018</v>
      </c>
      <c r="G75" t="s">
        <v>127</v>
      </c>
      <c r="H75" s="41">
        <v>100</v>
      </c>
    </row>
    <row r="76" spans="1:8" hidden="1" x14ac:dyDescent="0.25">
      <c r="A76" s="7"/>
      <c r="B76" t="s">
        <v>115</v>
      </c>
      <c r="C76" s="83">
        <v>43551</v>
      </c>
      <c r="D76" t="s">
        <v>6</v>
      </c>
      <c r="E76" s="1">
        <v>2018</v>
      </c>
      <c r="F76" s="1">
        <v>2018</v>
      </c>
      <c r="G76" t="s">
        <v>187</v>
      </c>
      <c r="H76" s="41">
        <v>100</v>
      </c>
    </row>
    <row r="77" spans="1:8" hidden="1" x14ac:dyDescent="0.25">
      <c r="A77" s="7"/>
      <c r="B77" t="s">
        <v>115</v>
      </c>
      <c r="C77" s="83">
        <v>43551</v>
      </c>
      <c r="G77" t="s">
        <v>196</v>
      </c>
      <c r="H77" s="41">
        <v>200</v>
      </c>
    </row>
    <row r="78" spans="1:8" hidden="1" x14ac:dyDescent="0.25">
      <c r="A78" s="7"/>
      <c r="B78" t="s">
        <v>115</v>
      </c>
      <c r="C78" s="83">
        <v>43552</v>
      </c>
      <c r="D78" t="s">
        <v>6</v>
      </c>
      <c r="E78" s="1">
        <v>2018</v>
      </c>
      <c r="F78" s="1">
        <v>2018</v>
      </c>
      <c r="G78" t="s">
        <v>264</v>
      </c>
      <c r="H78" s="41">
        <v>100</v>
      </c>
    </row>
    <row r="79" spans="1:8" hidden="1" x14ac:dyDescent="0.25">
      <c r="A79" s="7"/>
      <c r="B79" t="s">
        <v>115</v>
      </c>
      <c r="C79" s="83">
        <v>43552</v>
      </c>
      <c r="D79" t="s">
        <v>6</v>
      </c>
      <c r="E79" s="1">
        <v>2018</v>
      </c>
      <c r="F79" s="1">
        <v>2018</v>
      </c>
      <c r="G79" t="s">
        <v>329</v>
      </c>
      <c r="H79" s="41">
        <v>100</v>
      </c>
    </row>
    <row r="80" spans="1:8" hidden="1" x14ac:dyDescent="0.25">
      <c r="A80" s="7"/>
      <c r="B80" t="s">
        <v>115</v>
      </c>
      <c r="C80" s="83">
        <v>43553</v>
      </c>
      <c r="D80" t="s">
        <v>6</v>
      </c>
      <c r="E80" s="1">
        <v>2018</v>
      </c>
      <c r="F80" s="1">
        <v>2018</v>
      </c>
      <c r="G80" t="s">
        <v>332</v>
      </c>
      <c r="H80" s="41">
        <v>100</v>
      </c>
    </row>
    <row r="81" spans="1:8" hidden="1" x14ac:dyDescent="0.25">
      <c r="A81" s="7"/>
      <c r="B81" t="s">
        <v>115</v>
      </c>
      <c r="C81" s="83">
        <v>43553</v>
      </c>
      <c r="D81" t="s">
        <v>6</v>
      </c>
      <c r="E81" s="1">
        <v>2018</v>
      </c>
      <c r="F81" s="1">
        <v>2018</v>
      </c>
      <c r="G81" t="s">
        <v>330</v>
      </c>
      <c r="H81" s="41">
        <v>100</v>
      </c>
    </row>
    <row r="82" spans="1:8" hidden="1" x14ac:dyDescent="0.25">
      <c r="A82" s="7"/>
      <c r="B82" t="s">
        <v>115</v>
      </c>
      <c r="C82" s="83">
        <v>43553</v>
      </c>
      <c r="D82" t="s">
        <v>6</v>
      </c>
      <c r="E82" s="1">
        <v>2018</v>
      </c>
      <c r="F82" s="1">
        <v>2018</v>
      </c>
      <c r="G82" t="s">
        <v>271</v>
      </c>
      <c r="H82" s="41">
        <v>100</v>
      </c>
    </row>
    <row r="83" spans="1:8" hidden="1" x14ac:dyDescent="0.25">
      <c r="A83" s="7"/>
      <c r="B83" t="s">
        <v>115</v>
      </c>
      <c r="C83" s="83">
        <v>43553</v>
      </c>
      <c r="D83" t="s">
        <v>6</v>
      </c>
      <c r="E83" s="1">
        <v>2018</v>
      </c>
      <c r="F83" s="1">
        <v>2018</v>
      </c>
      <c r="G83" t="s">
        <v>283</v>
      </c>
      <c r="H83" s="41">
        <v>100</v>
      </c>
    </row>
    <row r="84" spans="1:8" hidden="1" x14ac:dyDescent="0.25">
      <c r="A84" s="7"/>
      <c r="B84" t="s">
        <v>115</v>
      </c>
      <c r="C84" s="83">
        <v>43553</v>
      </c>
      <c r="D84" t="s">
        <v>6</v>
      </c>
      <c r="E84" s="1">
        <v>2018</v>
      </c>
      <c r="F84" s="1">
        <v>2018</v>
      </c>
      <c r="G84" t="s">
        <v>331</v>
      </c>
      <c r="H84" s="41">
        <v>100</v>
      </c>
    </row>
    <row r="85" spans="1:8" hidden="1" x14ac:dyDescent="0.25">
      <c r="A85" s="7"/>
      <c r="B85" t="s">
        <v>115</v>
      </c>
      <c r="C85" s="83">
        <v>43557</v>
      </c>
      <c r="D85" t="s">
        <v>6</v>
      </c>
      <c r="E85" s="1">
        <v>2017</v>
      </c>
      <c r="F85" s="1">
        <v>2017</v>
      </c>
      <c r="G85" t="s">
        <v>275</v>
      </c>
      <c r="H85" s="41">
        <v>50</v>
      </c>
    </row>
    <row r="86" spans="1:8" hidden="1" x14ac:dyDescent="0.25">
      <c r="A86" s="7"/>
      <c r="B86" t="s">
        <v>115</v>
      </c>
      <c r="C86" s="83">
        <v>43557</v>
      </c>
      <c r="D86" t="s">
        <v>6</v>
      </c>
      <c r="E86" s="1">
        <v>2018</v>
      </c>
      <c r="F86" s="1">
        <v>2018</v>
      </c>
      <c r="G86" t="s">
        <v>275</v>
      </c>
      <c r="H86" s="41">
        <v>100</v>
      </c>
    </row>
    <row r="87" spans="1:8" hidden="1" x14ac:dyDescent="0.25">
      <c r="A87" s="7"/>
      <c r="B87" t="s">
        <v>115</v>
      </c>
      <c r="C87" s="83">
        <v>43558</v>
      </c>
      <c r="D87" t="s">
        <v>8</v>
      </c>
      <c r="E87" s="1">
        <v>2018</v>
      </c>
      <c r="F87" s="1">
        <v>2018</v>
      </c>
      <c r="G87" t="s">
        <v>29</v>
      </c>
      <c r="H87" s="41">
        <v>100</v>
      </c>
    </row>
    <row r="88" spans="1:8" hidden="1" x14ac:dyDescent="0.25">
      <c r="A88" s="7"/>
      <c r="B88" t="s">
        <v>115</v>
      </c>
      <c r="C88" s="83">
        <v>43558</v>
      </c>
      <c r="D88" t="s">
        <v>7</v>
      </c>
      <c r="E88" s="1">
        <v>2018</v>
      </c>
      <c r="F88" s="1">
        <v>2018</v>
      </c>
      <c r="G88" t="s">
        <v>29</v>
      </c>
      <c r="H88" s="41">
        <v>100</v>
      </c>
    </row>
    <row r="89" spans="1:8" hidden="1" x14ac:dyDescent="0.25">
      <c r="A89" s="7"/>
      <c r="B89" t="s">
        <v>115</v>
      </c>
      <c r="C89" s="83">
        <v>43558</v>
      </c>
      <c r="D89" t="s">
        <v>6</v>
      </c>
      <c r="E89" s="1">
        <v>2018</v>
      </c>
      <c r="F89" s="1">
        <v>2018</v>
      </c>
      <c r="G89" t="s">
        <v>29</v>
      </c>
      <c r="H89" s="41">
        <v>90</v>
      </c>
    </row>
    <row r="90" spans="1:8" hidden="1" x14ac:dyDescent="0.25">
      <c r="A90" s="7"/>
      <c r="B90" t="s">
        <v>115</v>
      </c>
      <c r="C90" s="83">
        <v>43558</v>
      </c>
      <c r="D90" t="s">
        <v>8</v>
      </c>
      <c r="E90" s="1">
        <v>2018</v>
      </c>
      <c r="F90" s="1">
        <v>2018</v>
      </c>
      <c r="G90" t="s">
        <v>34</v>
      </c>
      <c r="H90" s="41">
        <v>100</v>
      </c>
    </row>
    <row r="91" spans="1:8" hidden="1" x14ac:dyDescent="0.25">
      <c r="A91" s="7"/>
      <c r="B91" t="s">
        <v>115</v>
      </c>
      <c r="C91" s="83">
        <v>43558</v>
      </c>
      <c r="D91" t="s">
        <v>6</v>
      </c>
      <c r="E91" s="1">
        <v>2018</v>
      </c>
      <c r="F91" s="1">
        <v>2018</v>
      </c>
      <c r="G91" t="s">
        <v>256</v>
      </c>
      <c r="H91" s="41">
        <v>100</v>
      </c>
    </row>
    <row r="92" spans="1:8" hidden="1" x14ac:dyDescent="0.25">
      <c r="A92" s="7"/>
      <c r="B92" t="s">
        <v>115</v>
      </c>
      <c r="C92" s="83">
        <v>43558</v>
      </c>
      <c r="D92" t="s">
        <v>116</v>
      </c>
      <c r="F92" s="88">
        <v>43435</v>
      </c>
      <c r="G92" t="s">
        <v>29</v>
      </c>
      <c r="H92" s="41">
        <v>210</v>
      </c>
    </row>
    <row r="93" spans="1:8" hidden="1" x14ac:dyDescent="0.25">
      <c r="A93" s="7"/>
      <c r="B93" t="s">
        <v>115</v>
      </c>
      <c r="C93" s="83">
        <v>43558</v>
      </c>
      <c r="D93" t="s">
        <v>116</v>
      </c>
      <c r="E93" s="1">
        <v>2019</v>
      </c>
      <c r="F93" s="1" t="s">
        <v>11</v>
      </c>
      <c r="G93" t="s">
        <v>29</v>
      </c>
      <c r="H93" s="41">
        <v>250</v>
      </c>
    </row>
    <row r="94" spans="1:8" hidden="1" x14ac:dyDescent="0.25">
      <c r="A94" s="7"/>
      <c r="B94" t="s">
        <v>115</v>
      </c>
      <c r="C94" s="83">
        <v>43558</v>
      </c>
      <c r="D94" t="s">
        <v>116</v>
      </c>
      <c r="E94" s="1">
        <v>2019</v>
      </c>
      <c r="F94" s="1" t="s">
        <v>10</v>
      </c>
      <c r="G94" t="s">
        <v>29</v>
      </c>
      <c r="H94" s="41">
        <v>250</v>
      </c>
    </row>
    <row r="95" spans="1:8" hidden="1" x14ac:dyDescent="0.25">
      <c r="A95" s="7"/>
      <c r="B95" t="s">
        <v>115</v>
      </c>
      <c r="C95" s="83">
        <v>43558</v>
      </c>
      <c r="D95" t="s">
        <v>116</v>
      </c>
      <c r="E95" s="1">
        <v>2019</v>
      </c>
      <c r="F95" s="1" t="s">
        <v>12</v>
      </c>
      <c r="G95" t="s">
        <v>29</v>
      </c>
      <c r="H95" s="41">
        <v>250</v>
      </c>
    </row>
    <row r="96" spans="1:8" hidden="1" x14ac:dyDescent="0.25">
      <c r="A96" s="7"/>
      <c r="B96" t="s">
        <v>115</v>
      </c>
      <c r="C96" s="83">
        <v>43559</v>
      </c>
      <c r="D96" t="s">
        <v>6</v>
      </c>
      <c r="E96" s="1">
        <v>2018</v>
      </c>
      <c r="F96" s="1">
        <v>2018</v>
      </c>
      <c r="G96" t="s">
        <v>107</v>
      </c>
      <c r="H96" s="41">
        <v>100</v>
      </c>
    </row>
    <row r="97" spans="1:8" hidden="1" x14ac:dyDescent="0.25">
      <c r="A97" s="7"/>
      <c r="B97" t="s">
        <v>115</v>
      </c>
      <c r="C97" s="83">
        <v>43559</v>
      </c>
      <c r="D97" t="s">
        <v>6</v>
      </c>
      <c r="E97" s="1">
        <v>2018</v>
      </c>
      <c r="F97" s="1">
        <v>2018</v>
      </c>
      <c r="G97" t="s">
        <v>333</v>
      </c>
      <c r="H97" s="41">
        <v>100</v>
      </c>
    </row>
    <row r="98" spans="1:8" hidden="1" x14ac:dyDescent="0.25">
      <c r="A98" s="7"/>
      <c r="B98" t="s">
        <v>115</v>
      </c>
      <c r="C98" s="83">
        <v>43559</v>
      </c>
      <c r="D98" t="s">
        <v>6</v>
      </c>
      <c r="E98" s="1">
        <v>2018</v>
      </c>
      <c r="F98" s="1">
        <v>2018</v>
      </c>
      <c r="G98" t="s">
        <v>268</v>
      </c>
      <c r="H98" s="41">
        <v>100</v>
      </c>
    </row>
    <row r="99" spans="1:8" hidden="1" x14ac:dyDescent="0.25">
      <c r="A99" s="7"/>
      <c r="B99" t="s">
        <v>115</v>
      </c>
      <c r="C99" s="83">
        <v>43559</v>
      </c>
      <c r="D99" t="s">
        <v>6</v>
      </c>
      <c r="E99" s="1">
        <v>2018</v>
      </c>
      <c r="F99" s="1">
        <v>2018</v>
      </c>
      <c r="G99" t="s">
        <v>223</v>
      </c>
      <c r="H99" s="41">
        <v>100</v>
      </c>
    </row>
    <row r="100" spans="1:8" hidden="1" x14ac:dyDescent="0.25">
      <c r="A100" s="7"/>
      <c r="B100" t="s">
        <v>115</v>
      </c>
      <c r="C100" s="83">
        <v>43563</v>
      </c>
      <c r="D100" t="s">
        <v>6</v>
      </c>
      <c r="E100" s="1">
        <v>2018</v>
      </c>
      <c r="F100" s="1">
        <v>2018</v>
      </c>
      <c r="G100" t="s">
        <v>336</v>
      </c>
      <c r="H100" s="41">
        <v>80</v>
      </c>
    </row>
    <row r="101" spans="1:8" hidden="1" x14ac:dyDescent="0.25">
      <c r="A101" s="7"/>
      <c r="B101" t="s">
        <v>115</v>
      </c>
      <c r="C101" s="83">
        <v>43563</v>
      </c>
      <c r="D101" t="s">
        <v>6</v>
      </c>
      <c r="E101" s="1">
        <v>2018</v>
      </c>
      <c r="F101" s="1">
        <v>2018</v>
      </c>
      <c r="G101" t="s">
        <v>175</v>
      </c>
      <c r="H101" s="41">
        <v>80</v>
      </c>
    </row>
    <row r="102" spans="1:8" hidden="1" x14ac:dyDescent="0.25">
      <c r="A102" s="7"/>
      <c r="B102" t="s">
        <v>115</v>
      </c>
      <c r="C102" s="83">
        <v>43563</v>
      </c>
      <c r="D102" t="s">
        <v>6</v>
      </c>
      <c r="E102" s="1">
        <v>2018</v>
      </c>
      <c r="F102" s="1">
        <v>2018</v>
      </c>
      <c r="G102" t="s">
        <v>266</v>
      </c>
      <c r="H102" s="41">
        <v>100</v>
      </c>
    </row>
    <row r="103" spans="1:8" hidden="1" x14ac:dyDescent="0.25">
      <c r="A103" s="7"/>
      <c r="B103" t="s">
        <v>115</v>
      </c>
      <c r="C103" s="83">
        <v>43563</v>
      </c>
      <c r="D103" t="s">
        <v>6</v>
      </c>
      <c r="E103" s="1">
        <v>2018</v>
      </c>
      <c r="F103" s="1">
        <v>2018</v>
      </c>
      <c r="G103" t="s">
        <v>265</v>
      </c>
      <c r="H103" s="41">
        <v>100</v>
      </c>
    </row>
    <row r="104" spans="1:8" hidden="1" x14ac:dyDescent="0.25">
      <c r="A104" s="7"/>
      <c r="B104" t="s">
        <v>115</v>
      </c>
      <c r="C104" s="83">
        <v>43563</v>
      </c>
      <c r="D104" t="s">
        <v>6</v>
      </c>
      <c r="E104" s="1">
        <v>2018</v>
      </c>
      <c r="F104" s="1">
        <v>2018</v>
      </c>
      <c r="G104" t="s">
        <v>273</v>
      </c>
      <c r="H104" s="41">
        <v>100</v>
      </c>
    </row>
    <row r="105" spans="1:8" hidden="1" x14ac:dyDescent="0.25">
      <c r="A105" s="7"/>
      <c r="B105" t="s">
        <v>115</v>
      </c>
      <c r="C105" s="83">
        <v>43563</v>
      </c>
      <c r="D105" t="s">
        <v>6</v>
      </c>
      <c r="E105" s="1">
        <v>2018</v>
      </c>
      <c r="F105" s="1">
        <v>2018</v>
      </c>
      <c r="G105" t="s">
        <v>236</v>
      </c>
      <c r="H105" s="41">
        <v>100</v>
      </c>
    </row>
    <row r="106" spans="1:8" hidden="1" x14ac:dyDescent="0.25">
      <c r="A106" s="7"/>
      <c r="B106" t="s">
        <v>115</v>
      </c>
      <c r="C106" s="83">
        <v>43563</v>
      </c>
      <c r="D106" t="s">
        <v>116</v>
      </c>
      <c r="E106" s="1">
        <v>2019</v>
      </c>
      <c r="F106" s="1" t="s">
        <v>11</v>
      </c>
      <c r="G106" t="s">
        <v>43</v>
      </c>
      <c r="H106" s="41">
        <v>50</v>
      </c>
    </row>
    <row r="107" spans="1:8" hidden="1" x14ac:dyDescent="0.25">
      <c r="A107" s="7"/>
      <c r="B107" t="s">
        <v>115</v>
      </c>
      <c r="C107" s="83">
        <v>43563</v>
      </c>
      <c r="D107" t="s">
        <v>116</v>
      </c>
      <c r="E107" s="1">
        <v>2019</v>
      </c>
      <c r="F107" s="1" t="s">
        <v>12</v>
      </c>
      <c r="G107" t="s">
        <v>47</v>
      </c>
      <c r="H107" s="41">
        <v>350</v>
      </c>
    </row>
    <row r="108" spans="1:8" hidden="1" x14ac:dyDescent="0.25">
      <c r="A108" s="7"/>
      <c r="B108" t="s">
        <v>115</v>
      </c>
      <c r="C108" s="83">
        <v>43563</v>
      </c>
      <c r="D108" t="s">
        <v>116</v>
      </c>
      <c r="E108" s="1">
        <v>2019</v>
      </c>
      <c r="F108" s="1" t="s">
        <v>12</v>
      </c>
      <c r="G108" t="s">
        <v>39</v>
      </c>
      <c r="H108" s="41">
        <v>370</v>
      </c>
    </row>
    <row r="109" spans="1:8" hidden="1" x14ac:dyDescent="0.25">
      <c r="A109" s="7"/>
      <c r="B109" t="s">
        <v>115</v>
      </c>
      <c r="C109" s="83">
        <v>43563</v>
      </c>
      <c r="D109" t="s">
        <v>116</v>
      </c>
      <c r="E109" s="1">
        <v>2019</v>
      </c>
      <c r="F109" s="1" t="s">
        <v>12</v>
      </c>
      <c r="G109" t="s">
        <v>43</v>
      </c>
      <c r="H109" s="41">
        <v>350</v>
      </c>
    </row>
    <row r="110" spans="1:8" hidden="1" x14ac:dyDescent="0.25">
      <c r="A110" s="7"/>
      <c r="B110" t="s">
        <v>115</v>
      </c>
      <c r="C110" s="83">
        <v>43565</v>
      </c>
      <c r="D110" t="s">
        <v>6</v>
      </c>
      <c r="E110" s="1">
        <v>2018</v>
      </c>
      <c r="F110" s="1">
        <v>2018</v>
      </c>
      <c r="G110" t="s">
        <v>339</v>
      </c>
      <c r="H110" s="41">
        <v>50</v>
      </c>
    </row>
    <row r="111" spans="1:8" hidden="1" x14ac:dyDescent="0.25">
      <c r="A111" s="7"/>
      <c r="B111" t="s">
        <v>115</v>
      </c>
      <c r="C111" s="83">
        <v>43565</v>
      </c>
      <c r="D111" t="s">
        <v>6</v>
      </c>
      <c r="E111" s="1">
        <v>2018</v>
      </c>
      <c r="F111" s="1">
        <v>2018</v>
      </c>
      <c r="G111" t="s">
        <v>341</v>
      </c>
      <c r="H111" s="41">
        <v>100</v>
      </c>
    </row>
    <row r="112" spans="1:8" hidden="1" x14ac:dyDescent="0.25">
      <c r="A112" s="7"/>
      <c r="B112" t="s">
        <v>115</v>
      </c>
      <c r="C112" s="83">
        <v>43565</v>
      </c>
      <c r="D112" t="s">
        <v>6</v>
      </c>
      <c r="E112" s="1">
        <v>2018</v>
      </c>
      <c r="F112" s="1">
        <v>2018</v>
      </c>
      <c r="G112" t="s">
        <v>193</v>
      </c>
      <c r="H112" s="41">
        <v>100</v>
      </c>
    </row>
    <row r="113" spans="1:8" ht="15" hidden="1" customHeight="1" x14ac:dyDescent="0.25">
      <c r="A113" s="7"/>
      <c r="B113" t="s">
        <v>115</v>
      </c>
      <c r="C113" s="83">
        <v>43565</v>
      </c>
      <c r="D113" t="s">
        <v>6</v>
      </c>
      <c r="E113" s="1">
        <v>2018</v>
      </c>
      <c r="F113" s="1">
        <v>2018</v>
      </c>
      <c r="G113" t="s">
        <v>340</v>
      </c>
      <c r="H113" s="41">
        <v>100</v>
      </c>
    </row>
    <row r="114" spans="1:8" ht="15" hidden="1" customHeight="1" x14ac:dyDescent="0.25">
      <c r="A114" s="7"/>
      <c r="B114" t="s">
        <v>115</v>
      </c>
      <c r="C114" s="83">
        <v>43565</v>
      </c>
      <c r="D114" t="s">
        <v>98</v>
      </c>
      <c r="F114" s="1" t="s">
        <v>13</v>
      </c>
      <c r="G114" t="s">
        <v>29</v>
      </c>
      <c r="H114" s="41">
        <v>500</v>
      </c>
    </row>
    <row r="115" spans="1:8" ht="15" hidden="1" customHeight="1" x14ac:dyDescent="0.25">
      <c r="A115" s="7"/>
      <c r="B115" t="s">
        <v>115</v>
      </c>
      <c r="C115" s="83">
        <v>43565</v>
      </c>
      <c r="D115" t="s">
        <v>116</v>
      </c>
      <c r="F115" s="1" t="s">
        <v>9</v>
      </c>
      <c r="G115" t="s">
        <v>27</v>
      </c>
      <c r="H115" s="41">
        <v>200</v>
      </c>
    </row>
    <row r="116" spans="1:8" ht="15" hidden="1" customHeight="1" x14ac:dyDescent="0.25">
      <c r="A116" s="7"/>
      <c r="B116" t="s">
        <v>115</v>
      </c>
      <c r="C116" s="83">
        <v>43565</v>
      </c>
      <c r="D116" t="s">
        <v>116</v>
      </c>
      <c r="E116" s="1">
        <v>2019</v>
      </c>
      <c r="F116" s="1" t="s">
        <v>11</v>
      </c>
      <c r="G116" t="s">
        <v>41</v>
      </c>
      <c r="H116" s="41">
        <v>250</v>
      </c>
    </row>
    <row r="117" spans="1:8" ht="15" hidden="1" customHeight="1" x14ac:dyDescent="0.25">
      <c r="A117" s="7"/>
      <c r="B117" t="s">
        <v>115</v>
      </c>
      <c r="C117" s="83">
        <v>43565</v>
      </c>
      <c r="D117" t="s">
        <v>116</v>
      </c>
      <c r="E117" s="1">
        <v>2019</v>
      </c>
      <c r="F117" s="1" t="s">
        <v>12</v>
      </c>
      <c r="G117" t="s">
        <v>41</v>
      </c>
      <c r="H117" s="41">
        <v>250</v>
      </c>
    </row>
    <row r="118" spans="1:8" ht="15" hidden="1" customHeight="1" x14ac:dyDescent="0.25">
      <c r="A118" s="7"/>
      <c r="B118" t="s">
        <v>115</v>
      </c>
      <c r="C118" s="83">
        <v>43567</v>
      </c>
      <c r="D118" t="s">
        <v>116</v>
      </c>
      <c r="E118" s="1">
        <v>2019</v>
      </c>
      <c r="F118" s="1" t="s">
        <v>12</v>
      </c>
      <c r="G118" t="s">
        <v>34</v>
      </c>
      <c r="H118" s="41">
        <v>250</v>
      </c>
    </row>
    <row r="119" spans="1:8" ht="15" hidden="1" customHeight="1" x14ac:dyDescent="0.25">
      <c r="A119" s="7"/>
      <c r="B119" t="s">
        <v>115</v>
      </c>
      <c r="C119" s="83">
        <v>43568</v>
      </c>
      <c r="D119" t="s">
        <v>6</v>
      </c>
      <c r="E119" s="1">
        <v>2018</v>
      </c>
      <c r="F119" s="1">
        <v>2018</v>
      </c>
      <c r="G119" t="s">
        <v>188</v>
      </c>
      <c r="H119" s="41">
        <v>100</v>
      </c>
    </row>
    <row r="120" spans="1:8" ht="15" hidden="1" customHeight="1" x14ac:dyDescent="0.25">
      <c r="A120" s="7"/>
      <c r="B120" t="s">
        <v>115</v>
      </c>
      <c r="C120" s="83">
        <v>43568</v>
      </c>
      <c r="D120" t="s">
        <v>6</v>
      </c>
      <c r="E120" s="1">
        <v>2018</v>
      </c>
      <c r="F120" s="1">
        <v>2018</v>
      </c>
      <c r="G120" t="s">
        <v>30</v>
      </c>
      <c r="H120" s="41">
        <v>50</v>
      </c>
    </row>
    <row r="121" spans="1:8" ht="15" hidden="1" customHeight="1" x14ac:dyDescent="0.25">
      <c r="A121" s="7"/>
      <c r="B121" t="s">
        <v>115</v>
      </c>
      <c r="C121" s="83">
        <v>43568</v>
      </c>
      <c r="D121" t="s">
        <v>116</v>
      </c>
      <c r="E121" s="1">
        <v>2019</v>
      </c>
      <c r="F121" s="1" t="s">
        <v>12</v>
      </c>
      <c r="G121" t="s">
        <v>24</v>
      </c>
      <c r="H121" s="41">
        <v>300</v>
      </c>
    </row>
    <row r="122" spans="1:8" ht="15" hidden="1" customHeight="1" x14ac:dyDescent="0.25">
      <c r="A122" s="7"/>
      <c r="B122" t="s">
        <v>115</v>
      </c>
      <c r="C122" s="83">
        <v>43568</v>
      </c>
      <c r="D122" t="s">
        <v>116</v>
      </c>
      <c r="E122" s="1">
        <v>2019</v>
      </c>
      <c r="F122" s="1" t="s">
        <v>12</v>
      </c>
      <c r="G122" t="s">
        <v>30</v>
      </c>
      <c r="H122" s="41">
        <v>100</v>
      </c>
    </row>
    <row r="123" spans="1:8" ht="15" hidden="1" customHeight="1" x14ac:dyDescent="0.25">
      <c r="A123" s="7"/>
      <c r="B123" t="s">
        <v>115</v>
      </c>
      <c r="C123" s="83">
        <v>43570</v>
      </c>
      <c r="D123" t="s">
        <v>6</v>
      </c>
      <c r="E123" s="1">
        <v>2018</v>
      </c>
      <c r="F123" s="1">
        <v>2018</v>
      </c>
      <c r="G123" t="s">
        <v>344</v>
      </c>
      <c r="H123" s="41">
        <v>100</v>
      </c>
    </row>
    <row r="124" spans="1:8" ht="15" hidden="1" customHeight="1" x14ac:dyDescent="0.25">
      <c r="A124" s="7"/>
      <c r="B124" t="s">
        <v>115</v>
      </c>
      <c r="C124" s="83">
        <v>43570</v>
      </c>
      <c r="D124" t="s">
        <v>6</v>
      </c>
      <c r="E124" s="1">
        <v>2018</v>
      </c>
      <c r="F124" s="1">
        <v>2018</v>
      </c>
      <c r="G124" t="s">
        <v>219</v>
      </c>
      <c r="H124" s="41">
        <v>100</v>
      </c>
    </row>
    <row r="125" spans="1:8" ht="15" hidden="1" customHeight="1" x14ac:dyDescent="0.25">
      <c r="A125" s="7"/>
      <c r="B125" t="s">
        <v>115</v>
      </c>
      <c r="C125" s="83">
        <v>43570</v>
      </c>
      <c r="D125" t="s">
        <v>6</v>
      </c>
      <c r="E125" s="1">
        <v>2018</v>
      </c>
      <c r="F125" s="1">
        <v>2018</v>
      </c>
      <c r="G125" t="s">
        <v>345</v>
      </c>
      <c r="H125" s="41">
        <v>50</v>
      </c>
    </row>
    <row r="126" spans="1:8" ht="15" hidden="1" customHeight="1" x14ac:dyDescent="0.25">
      <c r="A126" s="7"/>
      <c r="B126" t="s">
        <v>115</v>
      </c>
      <c r="C126" s="83">
        <v>43571</v>
      </c>
      <c r="D126" t="s">
        <v>6</v>
      </c>
      <c r="E126" s="1">
        <v>2018</v>
      </c>
      <c r="F126" s="1">
        <v>2018</v>
      </c>
      <c r="G126" t="s">
        <v>269</v>
      </c>
      <c r="H126" s="41">
        <v>100</v>
      </c>
    </row>
    <row r="127" spans="1:8" ht="15" hidden="1" customHeight="1" x14ac:dyDescent="0.25">
      <c r="A127" s="7"/>
      <c r="B127" t="s">
        <v>115</v>
      </c>
      <c r="C127" s="83">
        <v>43571</v>
      </c>
      <c r="D127" t="s">
        <v>6</v>
      </c>
      <c r="E127" s="1">
        <v>2018</v>
      </c>
      <c r="F127" s="1">
        <v>2018</v>
      </c>
      <c r="G127" t="s">
        <v>346</v>
      </c>
      <c r="H127" s="41">
        <v>100</v>
      </c>
    </row>
    <row r="128" spans="1:8" ht="15" hidden="1" customHeight="1" x14ac:dyDescent="0.25">
      <c r="A128" s="7"/>
      <c r="B128" t="s">
        <v>115</v>
      </c>
      <c r="C128" s="83">
        <v>43571</v>
      </c>
      <c r="D128" t="s">
        <v>6</v>
      </c>
      <c r="E128" s="1">
        <v>2018</v>
      </c>
      <c r="F128" s="1">
        <v>2018</v>
      </c>
      <c r="G128" t="s">
        <v>346</v>
      </c>
      <c r="H128" s="41">
        <v>100</v>
      </c>
    </row>
    <row r="129" spans="1:8" ht="15" hidden="1" customHeight="1" x14ac:dyDescent="0.25">
      <c r="A129" s="7"/>
      <c r="B129" t="s">
        <v>115</v>
      </c>
      <c r="C129" s="83">
        <v>43571</v>
      </c>
      <c r="D129" t="s">
        <v>6</v>
      </c>
      <c r="E129" s="1">
        <v>2018</v>
      </c>
      <c r="F129" s="1">
        <v>2018</v>
      </c>
      <c r="G129" t="s">
        <v>347</v>
      </c>
      <c r="H129" s="41">
        <v>100</v>
      </c>
    </row>
    <row r="130" spans="1:8" ht="15" hidden="1" customHeight="1" x14ac:dyDescent="0.25">
      <c r="A130" s="7"/>
      <c r="B130" t="s">
        <v>115</v>
      </c>
      <c r="C130" s="83">
        <v>43571</v>
      </c>
      <c r="D130" t="s">
        <v>6</v>
      </c>
      <c r="E130" s="1">
        <v>2018</v>
      </c>
      <c r="F130" s="1">
        <v>2018</v>
      </c>
      <c r="G130" t="s">
        <v>219</v>
      </c>
      <c r="H130" s="41">
        <v>100</v>
      </c>
    </row>
    <row r="131" spans="1:8" ht="15" hidden="1" customHeight="1" x14ac:dyDescent="0.25">
      <c r="A131" s="7"/>
      <c r="B131" t="s">
        <v>115</v>
      </c>
      <c r="C131" s="83">
        <v>43571</v>
      </c>
      <c r="D131" t="s">
        <v>6</v>
      </c>
      <c r="E131" s="1">
        <v>2018</v>
      </c>
      <c r="F131" s="1">
        <v>2018</v>
      </c>
      <c r="G131" t="s">
        <v>234</v>
      </c>
      <c r="H131" s="41">
        <v>100</v>
      </c>
    </row>
    <row r="132" spans="1:8" ht="15" hidden="1" customHeight="1" x14ac:dyDescent="0.25">
      <c r="A132" s="7"/>
      <c r="B132" t="s">
        <v>115</v>
      </c>
      <c r="C132" s="83">
        <v>43571</v>
      </c>
      <c r="D132" t="s">
        <v>6</v>
      </c>
      <c r="E132" s="1">
        <v>2018</v>
      </c>
      <c r="F132" s="1">
        <v>2018</v>
      </c>
      <c r="G132" t="s">
        <v>345</v>
      </c>
      <c r="H132" s="41">
        <v>50</v>
      </c>
    </row>
    <row r="133" spans="1:8" ht="15" hidden="1" customHeight="1" x14ac:dyDescent="0.25">
      <c r="A133" s="7"/>
      <c r="B133" t="s">
        <v>115</v>
      </c>
      <c r="C133" s="83">
        <v>43571</v>
      </c>
      <c r="D133" t="s">
        <v>5</v>
      </c>
      <c r="F133" s="1" t="s">
        <v>13</v>
      </c>
      <c r="G133" t="s">
        <v>348</v>
      </c>
      <c r="H133" s="41">
        <v>150</v>
      </c>
    </row>
    <row r="134" spans="1:8" ht="15" hidden="1" customHeight="1" x14ac:dyDescent="0.25">
      <c r="A134" s="7"/>
      <c r="B134" t="s">
        <v>115</v>
      </c>
      <c r="C134" s="83">
        <v>43572</v>
      </c>
      <c r="D134" t="s">
        <v>6</v>
      </c>
      <c r="E134" s="1">
        <v>2018</v>
      </c>
      <c r="F134" s="1">
        <v>2018</v>
      </c>
      <c r="G134" t="s">
        <v>276</v>
      </c>
      <c r="H134" s="41">
        <v>100</v>
      </c>
    </row>
    <row r="135" spans="1:8" ht="15" hidden="1" customHeight="1" x14ac:dyDescent="0.25">
      <c r="A135" s="7"/>
      <c r="B135" t="s">
        <v>115</v>
      </c>
      <c r="C135" s="83">
        <v>43572</v>
      </c>
      <c r="D135" t="s">
        <v>6</v>
      </c>
      <c r="E135" s="1">
        <v>2018</v>
      </c>
      <c r="F135" s="1">
        <v>2018</v>
      </c>
      <c r="G135" t="s">
        <v>347</v>
      </c>
      <c r="H135" s="41">
        <v>100</v>
      </c>
    </row>
    <row r="136" spans="1:8" ht="15" hidden="1" customHeight="1" x14ac:dyDescent="0.25">
      <c r="A136" s="7"/>
      <c r="B136" t="s">
        <v>115</v>
      </c>
      <c r="C136" s="83">
        <v>43572</v>
      </c>
      <c r="D136" t="s">
        <v>6</v>
      </c>
      <c r="E136" s="1">
        <v>2018</v>
      </c>
      <c r="F136" s="1">
        <v>2018</v>
      </c>
      <c r="G136" t="s">
        <v>234</v>
      </c>
      <c r="H136" s="41">
        <v>100</v>
      </c>
    </row>
    <row r="137" spans="1:8" ht="15" hidden="1" customHeight="1" x14ac:dyDescent="0.25">
      <c r="A137" s="7"/>
      <c r="B137" t="s">
        <v>115</v>
      </c>
      <c r="C137" s="83">
        <v>43572</v>
      </c>
      <c r="D137" t="s">
        <v>5</v>
      </c>
      <c r="F137" s="1" t="s">
        <v>13</v>
      </c>
      <c r="G137" t="s">
        <v>348</v>
      </c>
      <c r="H137" s="41">
        <v>150</v>
      </c>
    </row>
    <row r="138" spans="1:8" ht="15" hidden="1" customHeight="1" x14ac:dyDescent="0.25">
      <c r="A138" s="7"/>
      <c r="B138" t="s">
        <v>115</v>
      </c>
      <c r="C138" s="83">
        <v>43573</v>
      </c>
      <c r="D138" t="s">
        <v>6</v>
      </c>
      <c r="E138" s="1">
        <v>2018</v>
      </c>
      <c r="F138" s="1">
        <v>2018</v>
      </c>
      <c r="G138" t="s">
        <v>261</v>
      </c>
      <c r="H138" s="41">
        <v>150</v>
      </c>
    </row>
    <row r="139" spans="1:8" ht="15" hidden="1" customHeight="1" x14ac:dyDescent="0.25">
      <c r="A139" s="7"/>
      <c r="B139" t="s">
        <v>115</v>
      </c>
      <c r="C139" s="83">
        <v>43573</v>
      </c>
      <c r="D139" t="s">
        <v>6</v>
      </c>
      <c r="E139" s="1">
        <v>2018</v>
      </c>
      <c r="F139" s="1">
        <v>2018</v>
      </c>
      <c r="G139" t="s">
        <v>350</v>
      </c>
      <c r="H139" s="41">
        <v>90</v>
      </c>
    </row>
    <row r="140" spans="1:8" ht="15" hidden="1" customHeight="1" x14ac:dyDescent="0.25">
      <c r="A140" s="7"/>
      <c r="B140" t="s">
        <v>115</v>
      </c>
      <c r="C140" s="83">
        <v>43577</v>
      </c>
      <c r="D140" t="s">
        <v>6</v>
      </c>
      <c r="E140" s="1">
        <v>2018</v>
      </c>
      <c r="F140" s="1">
        <v>2018</v>
      </c>
      <c r="G140" t="s">
        <v>352</v>
      </c>
      <c r="H140" s="41">
        <v>100</v>
      </c>
    </row>
    <row r="141" spans="1:8" ht="15" hidden="1" customHeight="1" x14ac:dyDescent="0.25">
      <c r="A141" s="7"/>
      <c r="B141" t="s">
        <v>115</v>
      </c>
      <c r="C141" s="83">
        <v>43577</v>
      </c>
      <c r="D141" t="s">
        <v>8</v>
      </c>
      <c r="E141" s="1">
        <v>2018</v>
      </c>
      <c r="F141" s="1">
        <v>2018</v>
      </c>
      <c r="G141" t="s">
        <v>26</v>
      </c>
      <c r="H141" s="41">
        <v>100</v>
      </c>
    </row>
    <row r="142" spans="1:8" hidden="1" x14ac:dyDescent="0.25">
      <c r="A142" s="7"/>
      <c r="B142" t="s">
        <v>115</v>
      </c>
      <c r="C142" s="83">
        <v>43577</v>
      </c>
      <c r="D142" t="s">
        <v>8</v>
      </c>
      <c r="E142" s="1">
        <v>2018</v>
      </c>
      <c r="F142" s="1">
        <v>2018</v>
      </c>
      <c r="G142" t="s">
        <v>40</v>
      </c>
      <c r="H142" s="41">
        <v>150</v>
      </c>
    </row>
    <row r="143" spans="1:8" hidden="1" x14ac:dyDescent="0.25">
      <c r="A143" s="7"/>
      <c r="B143" t="s">
        <v>115</v>
      </c>
      <c r="C143" s="83">
        <v>43577</v>
      </c>
      <c r="D143" t="s">
        <v>7</v>
      </c>
      <c r="E143" s="1">
        <v>2018</v>
      </c>
      <c r="F143" s="1">
        <v>2018</v>
      </c>
      <c r="G143" t="s">
        <v>40</v>
      </c>
      <c r="H143" s="41">
        <v>100</v>
      </c>
    </row>
    <row r="144" spans="1:8" hidden="1" x14ac:dyDescent="0.25">
      <c r="A144" s="7"/>
      <c r="B144" t="s">
        <v>115</v>
      </c>
      <c r="C144" s="83">
        <v>43577</v>
      </c>
      <c r="D144" t="s">
        <v>6</v>
      </c>
      <c r="E144" s="1">
        <v>2018</v>
      </c>
      <c r="F144" s="1">
        <v>2018</v>
      </c>
      <c r="G144" t="s">
        <v>40</v>
      </c>
      <c r="H144" s="41">
        <v>100</v>
      </c>
    </row>
    <row r="145" spans="1:8" hidden="1" x14ac:dyDescent="0.25">
      <c r="A145" s="7"/>
      <c r="B145" t="s">
        <v>115</v>
      </c>
      <c r="C145" s="83">
        <v>43577</v>
      </c>
      <c r="D145" t="s">
        <v>116</v>
      </c>
      <c r="F145" s="1" t="s">
        <v>9</v>
      </c>
      <c r="G145" t="s">
        <v>40</v>
      </c>
      <c r="H145" s="41">
        <v>1150</v>
      </c>
    </row>
    <row r="146" spans="1:8" hidden="1" x14ac:dyDescent="0.25">
      <c r="A146" s="7"/>
      <c r="B146" t="s">
        <v>115</v>
      </c>
      <c r="C146" s="83">
        <v>43577</v>
      </c>
      <c r="D146" t="s">
        <v>116</v>
      </c>
      <c r="E146" s="1">
        <v>2019</v>
      </c>
      <c r="F146" s="1" t="s">
        <v>12</v>
      </c>
      <c r="G146" t="s">
        <v>26</v>
      </c>
      <c r="H146" s="41">
        <v>240</v>
      </c>
    </row>
    <row r="147" spans="1:8" hidden="1" x14ac:dyDescent="0.25">
      <c r="A147" s="7"/>
      <c r="B147" t="s">
        <v>115</v>
      </c>
      <c r="C147" s="83">
        <v>43578</v>
      </c>
      <c r="D147" t="s">
        <v>6</v>
      </c>
      <c r="E147" s="1">
        <v>2018</v>
      </c>
      <c r="F147" s="1">
        <v>2018</v>
      </c>
      <c r="G147" t="s">
        <v>356</v>
      </c>
      <c r="H147" s="41">
        <v>100</v>
      </c>
    </row>
    <row r="148" spans="1:8" hidden="1" x14ac:dyDescent="0.25">
      <c r="A148" s="7"/>
      <c r="B148" t="s">
        <v>115</v>
      </c>
      <c r="C148" s="83">
        <v>43578</v>
      </c>
      <c r="D148" t="s">
        <v>6</v>
      </c>
      <c r="E148" s="1">
        <v>2018</v>
      </c>
      <c r="F148" s="1">
        <v>2018</v>
      </c>
      <c r="G148" t="s">
        <v>355</v>
      </c>
      <c r="H148" s="41">
        <v>100</v>
      </c>
    </row>
    <row r="149" spans="1:8" hidden="1" x14ac:dyDescent="0.25">
      <c r="A149" s="7"/>
      <c r="B149" t="s">
        <v>115</v>
      </c>
      <c r="C149" s="83">
        <v>43578</v>
      </c>
      <c r="D149" t="s">
        <v>6</v>
      </c>
      <c r="E149" s="1">
        <v>2018</v>
      </c>
      <c r="F149" s="1">
        <v>2018</v>
      </c>
      <c r="G149" t="s">
        <v>354</v>
      </c>
      <c r="H149" s="41">
        <v>100</v>
      </c>
    </row>
    <row r="150" spans="1:8" hidden="1" x14ac:dyDescent="0.25">
      <c r="A150" s="7"/>
      <c r="B150" t="s">
        <v>115</v>
      </c>
      <c r="C150" s="83">
        <v>43579</v>
      </c>
      <c r="D150" t="s">
        <v>6</v>
      </c>
      <c r="E150" s="1">
        <v>2018</v>
      </c>
      <c r="F150" s="1">
        <v>2018</v>
      </c>
      <c r="G150" t="s">
        <v>357</v>
      </c>
      <c r="H150" s="41">
        <v>100</v>
      </c>
    </row>
    <row r="151" spans="1:8" hidden="1" x14ac:dyDescent="0.25">
      <c r="A151" s="7"/>
      <c r="B151" t="s">
        <v>115</v>
      </c>
      <c r="C151" s="83">
        <v>43579</v>
      </c>
      <c r="D151" t="s">
        <v>116</v>
      </c>
      <c r="E151" s="1">
        <v>2019</v>
      </c>
      <c r="F151" s="1" t="s">
        <v>12</v>
      </c>
      <c r="G151" t="s">
        <v>45</v>
      </c>
      <c r="H151" s="41">
        <v>150</v>
      </c>
    </row>
    <row r="152" spans="1:8" hidden="1" x14ac:dyDescent="0.25">
      <c r="A152" s="7"/>
      <c r="B152" t="s">
        <v>115</v>
      </c>
      <c r="C152" s="83">
        <v>43580</v>
      </c>
      <c r="D152" t="s">
        <v>6</v>
      </c>
      <c r="E152" s="1">
        <v>2018</v>
      </c>
      <c r="F152" s="1">
        <v>2018</v>
      </c>
      <c r="G152" t="s">
        <v>360</v>
      </c>
      <c r="H152" s="41">
        <v>100</v>
      </c>
    </row>
    <row r="153" spans="1:8" hidden="1" x14ac:dyDescent="0.25">
      <c r="A153" s="7"/>
      <c r="B153" t="s">
        <v>115</v>
      </c>
      <c r="C153" s="83">
        <v>43580</v>
      </c>
      <c r="D153" t="s">
        <v>6</v>
      </c>
      <c r="E153" s="1">
        <v>2018</v>
      </c>
      <c r="F153" s="1">
        <v>2018</v>
      </c>
      <c r="G153" t="s">
        <v>182</v>
      </c>
      <c r="H153" s="41">
        <v>150</v>
      </c>
    </row>
    <row r="154" spans="1:8" hidden="1" x14ac:dyDescent="0.25">
      <c r="A154" s="7"/>
      <c r="B154" t="s">
        <v>115</v>
      </c>
      <c r="C154" s="83">
        <v>43580</v>
      </c>
      <c r="D154" t="s">
        <v>6</v>
      </c>
      <c r="E154" s="1">
        <v>2018</v>
      </c>
      <c r="F154" s="1">
        <v>2018</v>
      </c>
      <c r="G154" t="s">
        <v>363</v>
      </c>
      <c r="H154" s="41">
        <v>100</v>
      </c>
    </row>
    <row r="155" spans="1:8" hidden="1" x14ac:dyDescent="0.25">
      <c r="A155" s="7"/>
      <c r="B155" t="s">
        <v>115</v>
      </c>
      <c r="C155" s="83">
        <v>43580</v>
      </c>
      <c r="D155" t="s">
        <v>6</v>
      </c>
      <c r="E155" s="1">
        <v>2018</v>
      </c>
      <c r="F155" s="1">
        <v>2018</v>
      </c>
      <c r="G155" t="s">
        <v>203</v>
      </c>
      <c r="H155" s="41">
        <v>100</v>
      </c>
    </row>
    <row r="156" spans="1:8" hidden="1" x14ac:dyDescent="0.25">
      <c r="A156" s="7"/>
      <c r="B156" t="s">
        <v>115</v>
      </c>
      <c r="C156" s="83">
        <v>43580</v>
      </c>
      <c r="D156" t="s">
        <v>6</v>
      </c>
      <c r="E156" s="1">
        <v>2018</v>
      </c>
      <c r="F156" s="1">
        <v>2018</v>
      </c>
      <c r="G156" t="s">
        <v>359</v>
      </c>
      <c r="H156" s="41">
        <v>100</v>
      </c>
    </row>
    <row r="157" spans="1:8" hidden="1" x14ac:dyDescent="0.25">
      <c r="A157" s="7"/>
      <c r="B157" t="s">
        <v>115</v>
      </c>
      <c r="C157" s="83">
        <v>43580</v>
      </c>
      <c r="D157" t="s">
        <v>6</v>
      </c>
      <c r="E157" s="1">
        <v>2018</v>
      </c>
      <c r="F157" s="1">
        <v>2018</v>
      </c>
      <c r="G157" t="s">
        <v>361</v>
      </c>
      <c r="H157" s="41">
        <v>100</v>
      </c>
    </row>
    <row r="158" spans="1:8" hidden="1" x14ac:dyDescent="0.25">
      <c r="A158" s="7"/>
      <c r="B158" t="s">
        <v>115</v>
      </c>
      <c r="C158" s="83">
        <v>43581</v>
      </c>
      <c r="D158" t="s">
        <v>6</v>
      </c>
      <c r="E158" s="1">
        <v>2018</v>
      </c>
      <c r="F158" s="1">
        <v>2018</v>
      </c>
      <c r="G158" t="s">
        <v>144</v>
      </c>
      <c r="H158" s="41">
        <v>100</v>
      </c>
    </row>
    <row r="159" spans="1:8" hidden="1" x14ac:dyDescent="0.25">
      <c r="A159" s="7"/>
      <c r="B159" t="s">
        <v>115</v>
      </c>
      <c r="C159" s="83">
        <v>43581</v>
      </c>
      <c r="D159" t="s">
        <v>116</v>
      </c>
      <c r="F159" s="1" t="s">
        <v>9</v>
      </c>
      <c r="G159" t="s">
        <v>35</v>
      </c>
      <c r="H159" s="41">
        <v>150</v>
      </c>
    </row>
    <row r="160" spans="1:8" hidden="1" x14ac:dyDescent="0.25">
      <c r="A160" s="7"/>
      <c r="B160" t="s">
        <v>115</v>
      </c>
      <c r="C160" s="83">
        <v>43581</v>
      </c>
      <c r="D160" t="s">
        <v>116</v>
      </c>
      <c r="E160" s="1">
        <v>2019</v>
      </c>
      <c r="F160" s="1" t="s">
        <v>11</v>
      </c>
      <c r="G160" t="s">
        <v>364</v>
      </c>
      <c r="H160" s="41">
        <v>220</v>
      </c>
    </row>
    <row r="161" spans="1:8" hidden="1" x14ac:dyDescent="0.25">
      <c r="A161" s="7"/>
      <c r="B161" t="s">
        <v>115</v>
      </c>
      <c r="C161" s="83">
        <v>43584</v>
      </c>
      <c r="D161" t="s">
        <v>6</v>
      </c>
      <c r="E161" s="1">
        <v>2018</v>
      </c>
      <c r="F161" s="1">
        <v>2018</v>
      </c>
      <c r="G161" t="s">
        <v>170</v>
      </c>
      <c r="H161" s="41">
        <v>100</v>
      </c>
    </row>
    <row r="162" spans="1:8" hidden="1" x14ac:dyDescent="0.25">
      <c r="A162" s="7"/>
      <c r="B162" t="s">
        <v>115</v>
      </c>
      <c r="C162" s="83">
        <v>43584</v>
      </c>
      <c r="D162" t="s">
        <v>6</v>
      </c>
      <c r="E162" s="1">
        <v>2018</v>
      </c>
      <c r="F162" s="1">
        <v>2018</v>
      </c>
      <c r="G162" t="s">
        <v>366</v>
      </c>
      <c r="H162" s="41">
        <v>100</v>
      </c>
    </row>
    <row r="163" spans="1:8" hidden="1" x14ac:dyDescent="0.25">
      <c r="A163" s="7"/>
      <c r="B163" t="s">
        <v>115</v>
      </c>
      <c r="C163" s="83">
        <v>43584</v>
      </c>
      <c r="D163" t="s">
        <v>6</v>
      </c>
      <c r="E163" s="1">
        <v>2018</v>
      </c>
      <c r="F163" s="1">
        <v>2018</v>
      </c>
      <c r="G163" t="s">
        <v>367</v>
      </c>
      <c r="H163" s="41">
        <v>100</v>
      </c>
    </row>
    <row r="164" spans="1:8" hidden="1" x14ac:dyDescent="0.25">
      <c r="A164" s="7"/>
      <c r="B164" t="s">
        <v>115</v>
      </c>
      <c r="C164" s="83">
        <v>43585</v>
      </c>
      <c r="D164" t="s">
        <v>5</v>
      </c>
      <c r="F164" s="1" t="s">
        <v>13</v>
      </c>
      <c r="G164" t="s">
        <v>310</v>
      </c>
      <c r="H164" s="41">
        <v>200</v>
      </c>
    </row>
    <row r="165" spans="1:8" hidden="1" x14ac:dyDescent="0.25">
      <c r="A165" s="7"/>
      <c r="B165" t="s">
        <v>115</v>
      </c>
      <c r="C165" s="83">
        <v>43587</v>
      </c>
      <c r="D165" t="s">
        <v>6</v>
      </c>
      <c r="E165" s="1">
        <v>2018</v>
      </c>
      <c r="F165" s="1">
        <v>2018</v>
      </c>
      <c r="G165" t="s">
        <v>368</v>
      </c>
      <c r="H165" s="41">
        <v>100</v>
      </c>
    </row>
    <row r="166" spans="1:8" hidden="1" x14ac:dyDescent="0.25">
      <c r="A166" s="7"/>
      <c r="B166" t="s">
        <v>115</v>
      </c>
      <c r="C166" s="83">
        <v>43588</v>
      </c>
      <c r="D166" t="s">
        <v>6</v>
      </c>
      <c r="E166" s="1">
        <v>2018</v>
      </c>
      <c r="F166" s="1">
        <v>2018</v>
      </c>
      <c r="G166" t="s">
        <v>369</v>
      </c>
      <c r="H166" s="41">
        <v>100</v>
      </c>
    </row>
    <row r="167" spans="1:8" hidden="1" x14ac:dyDescent="0.25">
      <c r="A167" s="7"/>
      <c r="B167" t="s">
        <v>115</v>
      </c>
      <c r="C167" s="83">
        <v>43588</v>
      </c>
      <c r="D167" t="s">
        <v>116</v>
      </c>
      <c r="F167" s="1" t="s">
        <v>9</v>
      </c>
      <c r="G167" t="s">
        <v>370</v>
      </c>
      <c r="H167" s="41">
        <v>280</v>
      </c>
    </row>
    <row r="168" spans="1:8" hidden="1" x14ac:dyDescent="0.25">
      <c r="A168" s="7"/>
      <c r="B168" t="s">
        <v>115</v>
      </c>
      <c r="C168" s="83">
        <v>43588</v>
      </c>
      <c r="D168" t="s">
        <v>116</v>
      </c>
      <c r="E168" s="1">
        <v>2019</v>
      </c>
      <c r="F168" s="1" t="s">
        <v>10</v>
      </c>
      <c r="G168" t="s">
        <v>370</v>
      </c>
      <c r="H168" s="41">
        <v>20</v>
      </c>
    </row>
    <row r="169" spans="1:8" hidden="1" x14ac:dyDescent="0.25">
      <c r="A169" s="7"/>
      <c r="B169" t="s">
        <v>115</v>
      </c>
      <c r="C169" s="83">
        <v>43591</v>
      </c>
      <c r="D169" t="s">
        <v>6</v>
      </c>
      <c r="E169" s="1">
        <v>2018</v>
      </c>
      <c r="F169" s="1">
        <v>2018</v>
      </c>
      <c r="G169" t="s">
        <v>373</v>
      </c>
      <c r="H169" s="41">
        <v>100</v>
      </c>
    </row>
    <row r="170" spans="1:8" hidden="1" x14ac:dyDescent="0.25">
      <c r="A170" s="7"/>
      <c r="B170" t="s">
        <v>115</v>
      </c>
      <c r="C170" s="83">
        <v>43591</v>
      </c>
      <c r="D170" t="s">
        <v>6</v>
      </c>
      <c r="E170" s="1">
        <v>2018</v>
      </c>
      <c r="F170" s="1">
        <v>2018</v>
      </c>
      <c r="G170" t="s">
        <v>364</v>
      </c>
      <c r="H170" s="41">
        <v>100</v>
      </c>
    </row>
    <row r="171" spans="1:8" hidden="1" x14ac:dyDescent="0.25">
      <c r="A171" s="7"/>
      <c r="B171" t="s">
        <v>115</v>
      </c>
      <c r="C171" s="83">
        <v>43591</v>
      </c>
      <c r="D171" t="s">
        <v>6</v>
      </c>
      <c r="E171" s="1">
        <v>2018</v>
      </c>
      <c r="F171" s="1">
        <v>2018</v>
      </c>
      <c r="G171" t="s">
        <v>372</v>
      </c>
      <c r="H171" s="41">
        <v>100</v>
      </c>
    </row>
    <row r="172" spans="1:8" hidden="1" x14ac:dyDescent="0.25">
      <c r="A172" s="7"/>
      <c r="B172" t="s">
        <v>115</v>
      </c>
      <c r="C172" s="83">
        <v>43592</v>
      </c>
      <c r="D172" t="s">
        <v>6</v>
      </c>
      <c r="E172" s="1">
        <v>2018</v>
      </c>
      <c r="F172" s="1">
        <v>2018</v>
      </c>
      <c r="G172" t="s">
        <v>277</v>
      </c>
      <c r="H172" s="41">
        <v>100</v>
      </c>
    </row>
    <row r="173" spans="1:8" hidden="1" x14ac:dyDescent="0.25">
      <c r="A173" s="7"/>
      <c r="B173" t="s">
        <v>115</v>
      </c>
      <c r="C173" s="83">
        <v>43592</v>
      </c>
      <c r="D173" t="s">
        <v>5</v>
      </c>
      <c r="F173" s="1" t="s">
        <v>14</v>
      </c>
      <c r="G173" t="s">
        <v>374</v>
      </c>
      <c r="H173" s="41">
        <v>500</v>
      </c>
    </row>
    <row r="174" spans="1:8" hidden="1" x14ac:dyDescent="0.25">
      <c r="A174" s="7"/>
      <c r="B174" t="s">
        <v>115</v>
      </c>
      <c r="C174" s="83">
        <v>43593</v>
      </c>
      <c r="D174" t="s">
        <v>6</v>
      </c>
      <c r="E174" s="1">
        <v>2018</v>
      </c>
      <c r="F174" s="1">
        <v>2018</v>
      </c>
      <c r="G174" t="s">
        <v>125</v>
      </c>
      <c r="H174" s="41">
        <v>100</v>
      </c>
    </row>
    <row r="175" spans="1:8" hidden="1" x14ac:dyDescent="0.25">
      <c r="A175" s="7"/>
      <c r="B175" t="s">
        <v>115</v>
      </c>
      <c r="C175" s="83">
        <v>43593</v>
      </c>
      <c r="D175" t="s">
        <v>6</v>
      </c>
      <c r="E175" s="1">
        <v>2018</v>
      </c>
      <c r="F175" s="1">
        <v>2018</v>
      </c>
      <c r="G175" t="s">
        <v>161</v>
      </c>
      <c r="H175" s="41">
        <v>100</v>
      </c>
    </row>
    <row r="176" spans="1:8" hidden="1" x14ac:dyDescent="0.25">
      <c r="A176" s="7"/>
      <c r="B176" t="s">
        <v>115</v>
      </c>
      <c r="C176" s="83">
        <v>43593</v>
      </c>
      <c r="D176" t="s">
        <v>6</v>
      </c>
      <c r="E176" s="1">
        <v>2018</v>
      </c>
      <c r="F176" s="1">
        <v>2018</v>
      </c>
      <c r="G176" t="s">
        <v>162</v>
      </c>
      <c r="H176" s="41">
        <v>100</v>
      </c>
    </row>
    <row r="177" spans="1:8" hidden="1" x14ac:dyDescent="0.25">
      <c r="A177" s="7"/>
      <c r="B177" t="s">
        <v>115</v>
      </c>
      <c r="C177" s="83">
        <v>43593</v>
      </c>
      <c r="D177" t="s">
        <v>6</v>
      </c>
      <c r="E177" s="1">
        <v>2018</v>
      </c>
      <c r="F177" s="1">
        <v>2018</v>
      </c>
      <c r="G177" t="s">
        <v>169</v>
      </c>
      <c r="H177" s="41">
        <v>100</v>
      </c>
    </row>
    <row r="178" spans="1:8" hidden="1" x14ac:dyDescent="0.25">
      <c r="A178" s="7"/>
      <c r="B178" t="s">
        <v>115</v>
      </c>
      <c r="C178" s="83">
        <v>43593</v>
      </c>
      <c r="D178" t="s">
        <v>6</v>
      </c>
      <c r="E178" s="1">
        <v>2018</v>
      </c>
      <c r="F178" s="1">
        <v>2018</v>
      </c>
      <c r="G178" t="s">
        <v>375</v>
      </c>
      <c r="H178" s="41">
        <v>100</v>
      </c>
    </row>
    <row r="179" spans="1:8" hidden="1" x14ac:dyDescent="0.25">
      <c r="A179" s="7"/>
      <c r="B179" t="s">
        <v>115</v>
      </c>
      <c r="C179" s="83">
        <v>43593</v>
      </c>
      <c r="D179" t="s">
        <v>119</v>
      </c>
      <c r="F179" s="1">
        <v>2018</v>
      </c>
      <c r="G179" t="s">
        <v>260</v>
      </c>
      <c r="H179" s="41">
        <v>100</v>
      </c>
    </row>
    <row r="180" spans="1:8" hidden="1" x14ac:dyDescent="0.25">
      <c r="A180" s="7"/>
      <c r="B180" t="s">
        <v>115</v>
      </c>
      <c r="C180" s="83">
        <v>43593</v>
      </c>
      <c r="D180" t="s">
        <v>116</v>
      </c>
      <c r="E180" s="1">
        <v>2019</v>
      </c>
      <c r="F180" s="1" t="s">
        <v>13</v>
      </c>
      <c r="G180" t="s">
        <v>39</v>
      </c>
      <c r="H180" s="41">
        <v>370</v>
      </c>
    </row>
    <row r="181" spans="1:8" hidden="1" x14ac:dyDescent="0.25">
      <c r="A181" s="7"/>
      <c r="B181" t="s">
        <v>115</v>
      </c>
      <c r="C181" s="83">
        <v>43594</v>
      </c>
      <c r="D181" t="s">
        <v>116</v>
      </c>
      <c r="E181" s="1">
        <v>2019</v>
      </c>
      <c r="F181" s="1" t="s">
        <v>13</v>
      </c>
      <c r="G181" t="s">
        <v>310</v>
      </c>
      <c r="H181" s="41">
        <v>150</v>
      </c>
    </row>
    <row r="182" spans="1:8" hidden="1" x14ac:dyDescent="0.25">
      <c r="A182" s="7"/>
      <c r="B182" t="s">
        <v>115</v>
      </c>
      <c r="C182" s="83">
        <v>43594</v>
      </c>
      <c r="D182" t="s">
        <v>116</v>
      </c>
      <c r="E182" s="1">
        <v>2019</v>
      </c>
      <c r="F182" s="1" t="s">
        <v>13</v>
      </c>
      <c r="G182" t="s">
        <v>44</v>
      </c>
      <c r="H182" s="41">
        <v>150</v>
      </c>
    </row>
    <row r="183" spans="1:8" hidden="1" x14ac:dyDescent="0.25">
      <c r="A183" s="7"/>
      <c r="B183" t="s">
        <v>115</v>
      </c>
      <c r="C183" s="83">
        <v>43595</v>
      </c>
      <c r="D183" t="s">
        <v>6</v>
      </c>
      <c r="E183" s="1">
        <v>2018</v>
      </c>
      <c r="F183" s="1">
        <v>2018</v>
      </c>
      <c r="G183" t="s">
        <v>284</v>
      </c>
      <c r="H183" s="41">
        <v>100</v>
      </c>
    </row>
    <row r="184" spans="1:8" hidden="1" x14ac:dyDescent="0.25">
      <c r="A184" s="7"/>
      <c r="B184" t="s">
        <v>115</v>
      </c>
      <c r="C184" s="83">
        <v>43598</v>
      </c>
      <c r="D184" t="s">
        <v>116</v>
      </c>
      <c r="E184" s="1">
        <v>2019</v>
      </c>
      <c r="F184" s="1" t="s">
        <v>13</v>
      </c>
      <c r="G184" t="s">
        <v>47</v>
      </c>
      <c r="H184" s="41">
        <v>350</v>
      </c>
    </row>
    <row r="185" spans="1:8" hidden="1" x14ac:dyDescent="0.25">
      <c r="A185" s="7"/>
      <c r="B185" t="s">
        <v>115</v>
      </c>
      <c r="C185" s="83">
        <v>43598</v>
      </c>
      <c r="D185" t="s">
        <v>116</v>
      </c>
      <c r="E185" s="1">
        <v>2019</v>
      </c>
      <c r="F185" s="1" t="s">
        <v>11</v>
      </c>
      <c r="G185" t="s">
        <v>38</v>
      </c>
      <c r="H185" s="41">
        <v>200</v>
      </c>
    </row>
    <row r="186" spans="1:8" hidden="1" x14ac:dyDescent="0.25">
      <c r="A186" s="7"/>
      <c r="B186" t="s">
        <v>115</v>
      </c>
      <c r="C186" s="83">
        <v>43599</v>
      </c>
      <c r="D186" t="s">
        <v>116</v>
      </c>
      <c r="E186" s="1">
        <v>2019</v>
      </c>
      <c r="F186" s="1" t="s">
        <v>13</v>
      </c>
      <c r="G186" t="s">
        <v>34</v>
      </c>
      <c r="H186" s="41">
        <v>250</v>
      </c>
    </row>
    <row r="187" spans="1:8" hidden="1" x14ac:dyDescent="0.25">
      <c r="A187" s="7"/>
      <c r="B187" t="s">
        <v>115</v>
      </c>
      <c r="C187" s="83">
        <v>43601</v>
      </c>
      <c r="D187" t="s">
        <v>6</v>
      </c>
      <c r="E187" s="1">
        <v>2018</v>
      </c>
      <c r="F187" s="1">
        <v>2018</v>
      </c>
      <c r="G187" t="s">
        <v>267</v>
      </c>
      <c r="H187" s="41">
        <v>100</v>
      </c>
    </row>
    <row r="188" spans="1:8" hidden="1" x14ac:dyDescent="0.25">
      <c r="A188" s="7"/>
      <c r="B188" t="s">
        <v>115</v>
      </c>
      <c r="C188" s="83">
        <v>43602</v>
      </c>
      <c r="D188" t="s">
        <v>116</v>
      </c>
      <c r="E188" s="1">
        <v>2019</v>
      </c>
      <c r="F188" s="1" t="s">
        <v>13</v>
      </c>
      <c r="G188" t="s">
        <v>26</v>
      </c>
      <c r="H188" s="41">
        <v>240</v>
      </c>
    </row>
    <row r="189" spans="1:8" hidden="1" x14ac:dyDescent="0.25">
      <c r="A189" s="7"/>
      <c r="B189" t="s">
        <v>115</v>
      </c>
      <c r="C189" s="83">
        <v>43602</v>
      </c>
      <c r="D189" t="s">
        <v>116</v>
      </c>
      <c r="E189" s="1">
        <v>2019</v>
      </c>
      <c r="F189" s="1" t="s">
        <v>13</v>
      </c>
      <c r="G189" t="s">
        <v>378</v>
      </c>
      <c r="H189" s="41">
        <v>250</v>
      </c>
    </row>
    <row r="190" spans="1:8" hidden="1" x14ac:dyDescent="0.25">
      <c r="A190" s="7"/>
      <c r="B190" t="s">
        <v>115</v>
      </c>
      <c r="C190" s="83">
        <v>43602</v>
      </c>
      <c r="D190" t="s">
        <v>98</v>
      </c>
      <c r="F190" s="1" t="s">
        <v>13</v>
      </c>
      <c r="G190" t="s">
        <v>378</v>
      </c>
      <c r="H190" s="41">
        <v>500</v>
      </c>
    </row>
    <row r="191" spans="1:8" hidden="1" x14ac:dyDescent="0.25">
      <c r="A191" s="7"/>
      <c r="B191" t="s">
        <v>115</v>
      </c>
      <c r="C191" s="83">
        <v>43602</v>
      </c>
      <c r="D191" t="s">
        <v>116</v>
      </c>
      <c r="E191" s="1">
        <v>2019</v>
      </c>
      <c r="F191" s="1" t="s">
        <v>13</v>
      </c>
      <c r="G191" t="s">
        <v>36</v>
      </c>
      <c r="H191" s="41">
        <v>150</v>
      </c>
    </row>
    <row r="192" spans="1:8" hidden="1" x14ac:dyDescent="0.25">
      <c r="A192" s="7"/>
      <c r="B192" t="s">
        <v>115</v>
      </c>
      <c r="C192" s="83">
        <v>43602</v>
      </c>
      <c r="D192" t="s">
        <v>116</v>
      </c>
      <c r="E192" s="1">
        <v>2019</v>
      </c>
      <c r="F192" s="1" t="s">
        <v>11</v>
      </c>
      <c r="G192" t="s">
        <v>36</v>
      </c>
      <c r="H192" s="41">
        <v>150</v>
      </c>
    </row>
    <row r="193" spans="1:8" hidden="1" x14ac:dyDescent="0.25">
      <c r="A193" s="7"/>
      <c r="B193" t="s">
        <v>115</v>
      </c>
      <c r="C193" s="83">
        <v>43602</v>
      </c>
      <c r="D193" t="s">
        <v>116</v>
      </c>
      <c r="E193" s="1">
        <v>2019</v>
      </c>
      <c r="F193" s="1" t="s">
        <v>10</v>
      </c>
      <c r="G193" t="s">
        <v>36</v>
      </c>
      <c r="H193" s="71">
        <v>150</v>
      </c>
    </row>
    <row r="194" spans="1:8" hidden="1" x14ac:dyDescent="0.25">
      <c r="A194" s="7"/>
      <c r="B194" t="s">
        <v>115</v>
      </c>
      <c r="C194" s="83">
        <v>43602</v>
      </c>
      <c r="D194" t="s">
        <v>116</v>
      </c>
      <c r="E194" s="1">
        <v>2019</v>
      </c>
      <c r="F194" s="1" t="s">
        <v>12</v>
      </c>
      <c r="G194" t="s">
        <v>36</v>
      </c>
      <c r="H194" s="41">
        <v>150</v>
      </c>
    </row>
    <row r="195" spans="1:8" hidden="1" x14ac:dyDescent="0.25">
      <c r="A195" s="7"/>
      <c r="B195" t="s">
        <v>115</v>
      </c>
      <c r="C195" s="83">
        <v>43605</v>
      </c>
      <c r="D195" t="s">
        <v>116</v>
      </c>
      <c r="E195" s="1">
        <v>2019</v>
      </c>
      <c r="F195" s="1" t="s">
        <v>13</v>
      </c>
      <c r="G195" t="s">
        <v>30</v>
      </c>
      <c r="H195" s="41">
        <v>100</v>
      </c>
    </row>
    <row r="196" spans="1:8" hidden="1" x14ac:dyDescent="0.25">
      <c r="A196" s="7"/>
      <c r="B196" t="s">
        <v>115</v>
      </c>
      <c r="C196" s="83">
        <v>43605</v>
      </c>
      <c r="D196" t="s">
        <v>116</v>
      </c>
      <c r="F196" s="1" t="s">
        <v>9</v>
      </c>
      <c r="G196" t="s">
        <v>32</v>
      </c>
      <c r="H196" s="41">
        <v>220</v>
      </c>
    </row>
    <row r="197" spans="1:8" hidden="1" x14ac:dyDescent="0.25">
      <c r="A197" s="7"/>
      <c r="B197" t="s">
        <v>115</v>
      </c>
      <c r="C197" s="83">
        <v>43606</v>
      </c>
      <c r="D197" t="s">
        <v>6</v>
      </c>
      <c r="E197" s="1">
        <v>2018</v>
      </c>
      <c r="F197" s="1">
        <v>2018</v>
      </c>
      <c r="G197" t="s">
        <v>151</v>
      </c>
      <c r="H197" s="41">
        <v>100</v>
      </c>
    </row>
    <row r="198" spans="1:8" hidden="1" x14ac:dyDescent="0.25">
      <c r="A198" s="7"/>
      <c r="B198" t="s">
        <v>115</v>
      </c>
      <c r="C198" s="83">
        <v>43606</v>
      </c>
      <c r="D198" t="s">
        <v>116</v>
      </c>
      <c r="E198" s="1">
        <v>2019</v>
      </c>
      <c r="F198" s="1" t="s">
        <v>13</v>
      </c>
      <c r="G198" t="s">
        <v>45</v>
      </c>
      <c r="H198" s="41">
        <v>150</v>
      </c>
    </row>
    <row r="199" spans="1:8" hidden="1" x14ac:dyDescent="0.25">
      <c r="A199" s="7"/>
      <c r="B199" t="s">
        <v>115</v>
      </c>
      <c r="C199" s="83">
        <v>43606</v>
      </c>
      <c r="D199" t="s">
        <v>116</v>
      </c>
      <c r="E199" s="1">
        <v>2019</v>
      </c>
      <c r="F199" s="1" t="s">
        <v>13</v>
      </c>
      <c r="G199" t="s">
        <v>41</v>
      </c>
      <c r="H199" s="41">
        <v>250</v>
      </c>
    </row>
    <row r="200" spans="1:8" hidden="1" x14ac:dyDescent="0.25">
      <c r="A200" s="7"/>
      <c r="B200" t="s">
        <v>115</v>
      </c>
      <c r="C200" s="83">
        <v>43607</v>
      </c>
      <c r="D200" t="s">
        <v>116</v>
      </c>
      <c r="E200" s="1">
        <v>2019</v>
      </c>
      <c r="F200" s="1" t="s">
        <v>13</v>
      </c>
      <c r="G200" t="s">
        <v>24</v>
      </c>
      <c r="H200" s="41">
        <v>250</v>
      </c>
    </row>
    <row r="201" spans="1:8" hidden="1" x14ac:dyDescent="0.25">
      <c r="A201" s="7"/>
      <c r="B201" t="s">
        <v>115</v>
      </c>
      <c r="C201" s="83">
        <v>43609</v>
      </c>
      <c r="D201" t="s">
        <v>116</v>
      </c>
      <c r="F201" s="1" t="s">
        <v>9</v>
      </c>
      <c r="G201" t="s">
        <v>35</v>
      </c>
      <c r="H201" s="41">
        <v>200</v>
      </c>
    </row>
    <row r="202" spans="1:8" hidden="1" x14ac:dyDescent="0.25">
      <c r="A202" s="7"/>
      <c r="B202" t="s">
        <v>115</v>
      </c>
      <c r="C202" s="83">
        <v>43609</v>
      </c>
      <c r="D202" t="s">
        <v>101</v>
      </c>
      <c r="F202" s="1" t="s">
        <v>14</v>
      </c>
      <c r="G202" t="s">
        <v>278</v>
      </c>
      <c r="H202" s="41">
        <v>80</v>
      </c>
    </row>
    <row r="203" spans="1:8" hidden="1" x14ac:dyDescent="0.25">
      <c r="A203" s="7"/>
      <c r="B203" t="s">
        <v>115</v>
      </c>
      <c r="C203" s="83">
        <v>43610</v>
      </c>
      <c r="D203" t="s">
        <v>116</v>
      </c>
      <c r="F203" s="1" t="s">
        <v>9</v>
      </c>
      <c r="G203" t="s">
        <v>27</v>
      </c>
      <c r="H203" s="41">
        <v>200</v>
      </c>
    </row>
    <row r="204" spans="1:8" hidden="1" x14ac:dyDescent="0.25">
      <c r="A204" s="7"/>
      <c r="B204" t="s">
        <v>115</v>
      </c>
      <c r="C204" s="83">
        <v>43614</v>
      </c>
      <c r="D204" t="s">
        <v>116</v>
      </c>
      <c r="E204" s="1">
        <v>2019</v>
      </c>
      <c r="F204" s="1" t="s">
        <v>9</v>
      </c>
      <c r="G204" t="s">
        <v>23</v>
      </c>
      <c r="H204" s="41">
        <v>300</v>
      </c>
    </row>
    <row r="205" spans="1:8" hidden="1" x14ac:dyDescent="0.25">
      <c r="A205" s="7"/>
      <c r="B205" t="s">
        <v>115</v>
      </c>
      <c r="C205" s="83">
        <v>43621</v>
      </c>
      <c r="D205" t="s">
        <v>116</v>
      </c>
      <c r="E205" s="1">
        <v>2019</v>
      </c>
      <c r="F205" s="1" t="s">
        <v>14</v>
      </c>
      <c r="G205" t="s">
        <v>374</v>
      </c>
      <c r="H205" s="41">
        <v>150</v>
      </c>
    </row>
    <row r="206" spans="1:8" hidden="1" x14ac:dyDescent="0.25">
      <c r="A206" s="7"/>
      <c r="B206" t="s">
        <v>115</v>
      </c>
      <c r="C206" s="83">
        <v>43622</v>
      </c>
      <c r="D206" t="s">
        <v>6</v>
      </c>
      <c r="E206" s="1">
        <v>2018</v>
      </c>
      <c r="F206" s="1">
        <v>2018</v>
      </c>
      <c r="G206" t="s">
        <v>274</v>
      </c>
      <c r="H206" s="41">
        <v>100</v>
      </c>
    </row>
    <row r="207" spans="1:8" hidden="1" x14ac:dyDescent="0.25">
      <c r="A207" s="7"/>
      <c r="B207" t="s">
        <v>115</v>
      </c>
      <c r="C207" s="83">
        <v>43622</v>
      </c>
      <c r="D207" t="s">
        <v>6</v>
      </c>
      <c r="E207" s="1">
        <v>2018</v>
      </c>
      <c r="F207" s="1">
        <v>2018</v>
      </c>
      <c r="G207" t="s">
        <v>381</v>
      </c>
      <c r="H207" s="41">
        <v>50</v>
      </c>
    </row>
    <row r="208" spans="1:8" hidden="1" x14ac:dyDescent="0.25">
      <c r="A208" s="7"/>
      <c r="B208" t="s">
        <v>115</v>
      </c>
      <c r="C208" s="83">
        <v>43622</v>
      </c>
      <c r="D208" t="s">
        <v>116</v>
      </c>
      <c r="E208" s="1">
        <v>2019</v>
      </c>
      <c r="F208" s="1" t="s">
        <v>13</v>
      </c>
      <c r="G208" t="s">
        <v>364</v>
      </c>
      <c r="H208" s="41">
        <v>220</v>
      </c>
    </row>
    <row r="209" spans="1:8" hidden="1" x14ac:dyDescent="0.25">
      <c r="A209" s="7"/>
      <c r="B209" t="s">
        <v>115</v>
      </c>
      <c r="C209" s="83">
        <v>43622</v>
      </c>
      <c r="D209" t="s">
        <v>116</v>
      </c>
      <c r="E209" s="1">
        <v>2019</v>
      </c>
      <c r="F209" s="1" t="s">
        <v>14</v>
      </c>
      <c r="G209" t="s">
        <v>39</v>
      </c>
      <c r="H209" s="41">
        <v>370</v>
      </c>
    </row>
    <row r="210" spans="1:8" hidden="1" x14ac:dyDescent="0.25">
      <c r="A210" s="7"/>
      <c r="B210" t="s">
        <v>115</v>
      </c>
      <c r="C210" s="83">
        <v>43623</v>
      </c>
      <c r="F210" s="1" t="s">
        <v>15</v>
      </c>
      <c r="G210" t="s">
        <v>196</v>
      </c>
      <c r="H210" s="41">
        <v>160</v>
      </c>
    </row>
    <row r="211" spans="1:8" hidden="1" x14ac:dyDescent="0.25">
      <c r="A211" s="7"/>
      <c r="B211" t="s">
        <v>115</v>
      </c>
      <c r="C211" s="83">
        <v>43626</v>
      </c>
      <c r="D211" t="s">
        <v>116</v>
      </c>
      <c r="E211" s="1">
        <v>2019</v>
      </c>
      <c r="F211" s="1" t="s">
        <v>13</v>
      </c>
      <c r="G211" t="s">
        <v>24</v>
      </c>
      <c r="H211" s="41">
        <v>50</v>
      </c>
    </row>
    <row r="212" spans="1:8" hidden="1" x14ac:dyDescent="0.25">
      <c r="A212" s="7"/>
      <c r="B212" t="s">
        <v>115</v>
      </c>
      <c r="C212" s="83">
        <v>43626</v>
      </c>
      <c r="D212" t="s">
        <v>116</v>
      </c>
      <c r="E212" s="1">
        <v>2019</v>
      </c>
      <c r="F212" s="1" t="s">
        <v>13</v>
      </c>
      <c r="G212" t="s">
        <v>43</v>
      </c>
      <c r="H212" s="41">
        <v>350</v>
      </c>
    </row>
    <row r="213" spans="1:8" hidden="1" x14ac:dyDescent="0.25">
      <c r="A213" s="7"/>
      <c r="B213" t="s">
        <v>115</v>
      </c>
      <c r="C213" s="83">
        <v>43626</v>
      </c>
      <c r="D213" t="s">
        <v>116</v>
      </c>
      <c r="E213" s="1">
        <v>2019</v>
      </c>
      <c r="F213" s="1" t="s">
        <v>11</v>
      </c>
      <c r="G213" t="s">
        <v>24</v>
      </c>
      <c r="H213" s="41">
        <v>50</v>
      </c>
    </row>
    <row r="214" spans="1:8" hidden="1" x14ac:dyDescent="0.25">
      <c r="A214" s="7"/>
      <c r="B214" t="s">
        <v>115</v>
      </c>
      <c r="C214" s="83">
        <v>43626</v>
      </c>
      <c r="D214" t="s">
        <v>116</v>
      </c>
      <c r="E214" s="1">
        <v>2019</v>
      </c>
      <c r="F214" s="1" t="s">
        <v>14</v>
      </c>
      <c r="G214" t="s">
        <v>24</v>
      </c>
      <c r="H214" s="41">
        <v>150</v>
      </c>
    </row>
    <row r="215" spans="1:8" hidden="1" x14ac:dyDescent="0.25">
      <c r="A215" s="7"/>
      <c r="B215" t="s">
        <v>115</v>
      </c>
      <c r="C215" s="83">
        <v>43626</v>
      </c>
      <c r="D215" t="s">
        <v>116</v>
      </c>
      <c r="E215" s="1">
        <v>2019</v>
      </c>
      <c r="F215" s="1" t="s">
        <v>14</v>
      </c>
      <c r="G215" t="s">
        <v>43</v>
      </c>
      <c r="H215" s="41">
        <v>350</v>
      </c>
    </row>
    <row r="216" spans="1:8" hidden="1" x14ac:dyDescent="0.25">
      <c r="A216" s="7"/>
      <c r="B216" t="s">
        <v>115</v>
      </c>
      <c r="C216" s="83">
        <v>43628</v>
      </c>
      <c r="D216" t="s">
        <v>103</v>
      </c>
      <c r="F216" s="1" t="s">
        <v>15</v>
      </c>
      <c r="G216" t="s">
        <v>42</v>
      </c>
      <c r="H216" s="41">
        <v>50</v>
      </c>
    </row>
    <row r="217" spans="1:8" hidden="1" x14ac:dyDescent="0.25">
      <c r="A217" s="7"/>
      <c r="B217" t="s">
        <v>115</v>
      </c>
      <c r="C217" s="83">
        <v>43628</v>
      </c>
      <c r="D217" t="s">
        <v>116</v>
      </c>
      <c r="E217" s="1">
        <v>2019</v>
      </c>
      <c r="F217" s="1" t="s">
        <v>14</v>
      </c>
      <c r="G217" t="s">
        <v>310</v>
      </c>
      <c r="H217" s="41">
        <v>150</v>
      </c>
    </row>
    <row r="218" spans="1:8" hidden="1" x14ac:dyDescent="0.25">
      <c r="A218" s="7"/>
      <c r="B218" t="s">
        <v>115</v>
      </c>
      <c r="C218" s="83">
        <v>43628</v>
      </c>
      <c r="D218" t="s">
        <v>116</v>
      </c>
      <c r="E218" s="1">
        <v>2019</v>
      </c>
      <c r="F218" s="1" t="s">
        <v>14</v>
      </c>
      <c r="G218" t="s">
        <v>383</v>
      </c>
      <c r="H218" s="41">
        <v>250</v>
      </c>
    </row>
    <row r="219" spans="1:8" hidden="1" x14ac:dyDescent="0.25">
      <c r="A219" s="7"/>
      <c r="B219" t="s">
        <v>115</v>
      </c>
      <c r="C219" s="83">
        <v>43629</v>
      </c>
      <c r="D219" t="s">
        <v>116</v>
      </c>
      <c r="E219" s="1">
        <v>2019</v>
      </c>
      <c r="F219" s="1" t="s">
        <v>14</v>
      </c>
      <c r="G219" t="s">
        <v>34</v>
      </c>
      <c r="H219" s="41">
        <v>250</v>
      </c>
    </row>
    <row r="220" spans="1:8" hidden="1" x14ac:dyDescent="0.25">
      <c r="A220" s="7"/>
      <c r="B220" t="s">
        <v>115</v>
      </c>
      <c r="C220" s="83">
        <v>43633</v>
      </c>
      <c r="D220" t="s">
        <v>116</v>
      </c>
      <c r="E220" s="1">
        <v>2019</v>
      </c>
      <c r="F220" s="1" t="s">
        <v>14</v>
      </c>
      <c r="G220" t="s">
        <v>30</v>
      </c>
      <c r="H220" s="41">
        <v>100</v>
      </c>
    </row>
    <row r="221" spans="1:8" hidden="1" x14ac:dyDescent="0.25">
      <c r="A221" s="7"/>
      <c r="B221" t="s">
        <v>115</v>
      </c>
      <c r="C221" s="83">
        <v>43633</v>
      </c>
      <c r="D221" t="s">
        <v>116</v>
      </c>
      <c r="E221" s="1">
        <v>2019</v>
      </c>
      <c r="F221" s="1" t="s">
        <v>14</v>
      </c>
      <c r="G221" t="s">
        <v>47</v>
      </c>
      <c r="H221" s="41">
        <v>350</v>
      </c>
    </row>
    <row r="222" spans="1:8" hidden="1" x14ac:dyDescent="0.25">
      <c r="A222" s="7"/>
      <c r="B222" t="s">
        <v>115</v>
      </c>
      <c r="C222" s="83">
        <v>43634</v>
      </c>
      <c r="D222" t="s">
        <v>6</v>
      </c>
      <c r="E222" s="1">
        <v>2018</v>
      </c>
      <c r="F222" s="1">
        <v>2018</v>
      </c>
      <c r="G222" t="s">
        <v>300</v>
      </c>
      <c r="H222" s="41">
        <v>80</v>
      </c>
    </row>
    <row r="223" spans="1:8" hidden="1" x14ac:dyDescent="0.25">
      <c r="A223" s="7"/>
      <c r="B223" t="s">
        <v>115</v>
      </c>
      <c r="C223" s="83">
        <v>43634</v>
      </c>
      <c r="D223" t="s">
        <v>116</v>
      </c>
      <c r="E223" s="1">
        <v>2019</v>
      </c>
      <c r="F223" s="1" t="s">
        <v>14</v>
      </c>
      <c r="G223" t="s">
        <v>26</v>
      </c>
      <c r="H223" s="41">
        <v>240</v>
      </c>
    </row>
    <row r="224" spans="1:8" hidden="1" x14ac:dyDescent="0.25">
      <c r="A224" s="7"/>
      <c r="B224" t="s">
        <v>115</v>
      </c>
      <c r="C224" s="83">
        <v>43640</v>
      </c>
      <c r="D224" t="s">
        <v>116</v>
      </c>
      <c r="F224" s="1" t="s">
        <v>9</v>
      </c>
      <c r="G224" t="s">
        <v>27</v>
      </c>
      <c r="H224" s="41">
        <v>150</v>
      </c>
    </row>
    <row r="225" spans="1:8" hidden="1" x14ac:dyDescent="0.25">
      <c r="A225" s="7"/>
      <c r="B225" t="s">
        <v>115</v>
      </c>
      <c r="C225" s="83">
        <v>43640</v>
      </c>
      <c r="D225" t="s">
        <v>116</v>
      </c>
      <c r="E225" s="1">
        <v>2019</v>
      </c>
      <c r="F225" s="1" t="s">
        <v>14</v>
      </c>
      <c r="G225" t="s">
        <v>44</v>
      </c>
      <c r="H225" s="41">
        <v>150</v>
      </c>
    </row>
    <row r="226" spans="1:8" hidden="1" x14ac:dyDescent="0.25">
      <c r="A226" s="7"/>
      <c r="B226" t="s">
        <v>115</v>
      </c>
      <c r="C226" s="83">
        <v>43641</v>
      </c>
      <c r="D226" t="s">
        <v>116</v>
      </c>
      <c r="E226" s="1">
        <v>2019</v>
      </c>
      <c r="F226" s="1" t="s">
        <v>9</v>
      </c>
      <c r="G226" t="s">
        <v>23</v>
      </c>
      <c r="H226" s="41">
        <v>250</v>
      </c>
    </row>
    <row r="227" spans="1:8" hidden="1" x14ac:dyDescent="0.25">
      <c r="A227" s="7"/>
      <c r="B227" t="s">
        <v>115</v>
      </c>
      <c r="C227" s="83">
        <v>43641</v>
      </c>
      <c r="D227" t="s">
        <v>5</v>
      </c>
      <c r="F227" s="1" t="s">
        <v>15</v>
      </c>
      <c r="G227" t="s">
        <v>46</v>
      </c>
      <c r="H227" s="41">
        <v>150</v>
      </c>
    </row>
    <row r="228" spans="1:8" hidden="1" x14ac:dyDescent="0.25">
      <c r="A228" s="7"/>
      <c r="B228" t="s">
        <v>115</v>
      </c>
      <c r="C228" s="83">
        <v>43644</v>
      </c>
      <c r="D228" t="s">
        <v>116</v>
      </c>
      <c r="F228" s="1" t="s">
        <v>9</v>
      </c>
      <c r="G228" t="s">
        <v>35</v>
      </c>
      <c r="H228" s="41">
        <v>200</v>
      </c>
    </row>
    <row r="229" spans="1:8" hidden="1" x14ac:dyDescent="0.25">
      <c r="A229" s="7"/>
      <c r="B229" t="s">
        <v>115</v>
      </c>
      <c r="C229" s="83">
        <v>43644</v>
      </c>
      <c r="D229" t="s">
        <v>103</v>
      </c>
      <c r="F229" s="1" t="s">
        <v>15</v>
      </c>
      <c r="G229" t="s">
        <v>270</v>
      </c>
      <c r="H229" s="41">
        <v>60</v>
      </c>
    </row>
    <row r="230" spans="1:8" hidden="1" x14ac:dyDescent="0.25">
      <c r="A230" s="7"/>
      <c r="B230" t="s">
        <v>115</v>
      </c>
      <c r="C230" s="83">
        <v>43647</v>
      </c>
      <c r="D230" t="s">
        <v>116</v>
      </c>
      <c r="E230" s="1">
        <v>2019</v>
      </c>
      <c r="F230" s="1" t="s">
        <v>14</v>
      </c>
      <c r="G230" t="s">
        <v>364</v>
      </c>
      <c r="H230" s="41">
        <v>240</v>
      </c>
    </row>
    <row r="231" spans="1:8" hidden="1" x14ac:dyDescent="0.25">
      <c r="A231" s="7"/>
      <c r="B231" t="s">
        <v>115</v>
      </c>
      <c r="C231" s="83">
        <v>43648</v>
      </c>
      <c r="D231" t="s">
        <v>116</v>
      </c>
      <c r="E231" s="1">
        <v>2019</v>
      </c>
      <c r="F231" s="1" t="s">
        <v>12</v>
      </c>
      <c r="G231" t="s">
        <v>38</v>
      </c>
      <c r="H231" s="41">
        <v>200</v>
      </c>
    </row>
    <row r="232" spans="1:8" hidden="1" x14ac:dyDescent="0.25">
      <c r="A232" s="7"/>
      <c r="B232" t="s">
        <v>115</v>
      </c>
      <c r="C232" s="83">
        <v>43650</v>
      </c>
      <c r="D232" t="s">
        <v>6</v>
      </c>
      <c r="E232" s="1">
        <v>2018</v>
      </c>
      <c r="F232" s="1">
        <v>2018</v>
      </c>
      <c r="G232" t="s">
        <v>279</v>
      </c>
      <c r="H232" s="41">
        <v>100</v>
      </c>
    </row>
    <row r="233" spans="1:8" hidden="1" x14ac:dyDescent="0.25">
      <c r="A233" s="7"/>
      <c r="B233" t="s">
        <v>115</v>
      </c>
      <c r="C233" s="83">
        <v>43650</v>
      </c>
      <c r="D233" t="s">
        <v>119</v>
      </c>
      <c r="F233" s="1" t="s">
        <v>16</v>
      </c>
      <c r="G233" t="s">
        <v>263</v>
      </c>
      <c r="H233" s="41">
        <v>100</v>
      </c>
    </row>
    <row r="234" spans="1:8" hidden="1" x14ac:dyDescent="0.25">
      <c r="A234" s="7"/>
      <c r="B234" t="s">
        <v>115</v>
      </c>
      <c r="C234" s="83">
        <v>43650</v>
      </c>
      <c r="D234" t="s">
        <v>116</v>
      </c>
      <c r="E234" s="1">
        <v>2019</v>
      </c>
      <c r="F234" s="1" t="s">
        <v>15</v>
      </c>
      <c r="G234" t="s">
        <v>45</v>
      </c>
      <c r="H234" s="41">
        <v>150</v>
      </c>
    </row>
    <row r="235" spans="1:8" hidden="1" x14ac:dyDescent="0.25">
      <c r="A235" s="7"/>
      <c r="B235" t="s">
        <v>115</v>
      </c>
      <c r="C235" s="83">
        <v>43650</v>
      </c>
      <c r="D235" t="s">
        <v>116</v>
      </c>
      <c r="E235" s="1">
        <v>2019</v>
      </c>
      <c r="F235" s="1" t="s">
        <v>14</v>
      </c>
      <c r="G235" t="s">
        <v>45</v>
      </c>
      <c r="H235" s="41">
        <v>150</v>
      </c>
    </row>
    <row r="236" spans="1:8" hidden="1" x14ac:dyDescent="0.25">
      <c r="A236" s="7"/>
      <c r="B236" t="s">
        <v>115</v>
      </c>
      <c r="C236" s="83">
        <v>43654</v>
      </c>
      <c r="D236" t="s">
        <v>116</v>
      </c>
      <c r="E236" s="1">
        <v>2019</v>
      </c>
      <c r="F236" s="1" t="s">
        <v>15</v>
      </c>
      <c r="G236" t="s">
        <v>39</v>
      </c>
      <c r="H236" s="41">
        <v>370</v>
      </c>
    </row>
    <row r="237" spans="1:8" hidden="1" x14ac:dyDescent="0.25">
      <c r="A237" s="7"/>
      <c r="B237" t="s">
        <v>115</v>
      </c>
      <c r="C237" s="83">
        <v>43654</v>
      </c>
      <c r="D237" t="s">
        <v>116</v>
      </c>
      <c r="E237" s="1">
        <v>2019</v>
      </c>
      <c r="F237" s="1" t="s">
        <v>15</v>
      </c>
      <c r="G237" t="s">
        <v>41</v>
      </c>
      <c r="H237" s="41">
        <v>250</v>
      </c>
    </row>
    <row r="238" spans="1:8" hidden="1" x14ac:dyDescent="0.25">
      <c r="A238" s="7"/>
      <c r="B238" t="s">
        <v>115</v>
      </c>
      <c r="C238" s="83">
        <v>43656</v>
      </c>
      <c r="D238" t="s">
        <v>116</v>
      </c>
      <c r="E238" s="1">
        <v>2019</v>
      </c>
      <c r="F238" s="1" t="s">
        <v>15</v>
      </c>
      <c r="G238" t="s">
        <v>47</v>
      </c>
      <c r="H238" s="41">
        <v>350</v>
      </c>
    </row>
    <row r="239" spans="1:8" hidden="1" x14ac:dyDescent="0.25">
      <c r="A239" s="7"/>
      <c r="B239" t="s">
        <v>115</v>
      </c>
      <c r="C239" s="83">
        <v>43657</v>
      </c>
      <c r="D239" t="s">
        <v>116</v>
      </c>
      <c r="F239" s="1" t="s">
        <v>9</v>
      </c>
      <c r="G239" t="s">
        <v>33</v>
      </c>
      <c r="H239" s="41">
        <v>240</v>
      </c>
    </row>
    <row r="240" spans="1:8" hidden="1" x14ac:dyDescent="0.25">
      <c r="A240" s="7"/>
      <c r="B240" t="s">
        <v>115</v>
      </c>
      <c r="C240" s="83">
        <v>43661</v>
      </c>
      <c r="D240" t="s">
        <v>116</v>
      </c>
      <c r="E240" s="1">
        <v>2019</v>
      </c>
      <c r="F240" s="1" t="s">
        <v>15</v>
      </c>
      <c r="G240" t="s">
        <v>310</v>
      </c>
      <c r="H240" s="41">
        <v>150</v>
      </c>
    </row>
    <row r="241" spans="1:8" hidden="1" x14ac:dyDescent="0.25">
      <c r="A241" s="7"/>
      <c r="B241" t="s">
        <v>115</v>
      </c>
      <c r="C241" s="83">
        <v>43661</v>
      </c>
      <c r="D241" t="s">
        <v>116</v>
      </c>
      <c r="E241" s="1">
        <v>2019</v>
      </c>
      <c r="F241" s="1" t="s">
        <v>15</v>
      </c>
      <c r="G241" t="s">
        <v>30</v>
      </c>
      <c r="H241" s="41">
        <v>100</v>
      </c>
    </row>
    <row r="242" spans="1:8" hidden="1" x14ac:dyDescent="0.25">
      <c r="A242" s="7"/>
      <c r="B242" t="s">
        <v>115</v>
      </c>
      <c r="C242" s="83">
        <v>43663</v>
      </c>
      <c r="D242" t="s">
        <v>116</v>
      </c>
      <c r="E242" s="1">
        <v>2019</v>
      </c>
      <c r="F242" s="1" t="s">
        <v>16</v>
      </c>
      <c r="G242" t="s">
        <v>196</v>
      </c>
      <c r="H242" s="41">
        <v>150</v>
      </c>
    </row>
    <row r="243" spans="1:8" hidden="1" x14ac:dyDescent="0.25">
      <c r="A243" s="7"/>
      <c r="B243" t="s">
        <v>115</v>
      </c>
      <c r="C243" s="83">
        <v>43663</v>
      </c>
      <c r="D243" t="s">
        <v>116</v>
      </c>
      <c r="E243" s="1">
        <v>2019</v>
      </c>
      <c r="F243" s="1" t="s">
        <v>15</v>
      </c>
      <c r="G243" t="s">
        <v>34</v>
      </c>
      <c r="H243" s="41">
        <v>250</v>
      </c>
    </row>
    <row r="244" spans="1:8" hidden="1" x14ac:dyDescent="0.25">
      <c r="A244" s="7"/>
      <c r="B244" t="s">
        <v>115</v>
      </c>
      <c r="C244" s="83">
        <v>43663</v>
      </c>
      <c r="D244" t="s">
        <v>116</v>
      </c>
      <c r="E244" s="1">
        <v>2019</v>
      </c>
      <c r="F244" s="1" t="s">
        <v>15</v>
      </c>
      <c r="G244" t="s">
        <v>43</v>
      </c>
      <c r="H244" s="41">
        <v>350</v>
      </c>
    </row>
    <row r="245" spans="1:8" hidden="1" x14ac:dyDescent="0.25">
      <c r="A245" s="7"/>
      <c r="B245" t="s">
        <v>115</v>
      </c>
      <c r="C245" s="83">
        <v>43665</v>
      </c>
      <c r="D245" t="s">
        <v>116</v>
      </c>
      <c r="F245" s="1" t="s">
        <v>9</v>
      </c>
      <c r="G245" t="s">
        <v>35</v>
      </c>
      <c r="H245" s="41">
        <v>200</v>
      </c>
    </row>
    <row r="246" spans="1:8" hidden="1" x14ac:dyDescent="0.25">
      <c r="A246" s="7"/>
      <c r="B246" t="s">
        <v>115</v>
      </c>
      <c r="C246" s="83">
        <v>43668</v>
      </c>
      <c r="D246" t="s">
        <v>6</v>
      </c>
      <c r="E246" s="1">
        <v>2018</v>
      </c>
      <c r="F246" s="1">
        <v>2018</v>
      </c>
      <c r="G246" t="s">
        <v>388</v>
      </c>
      <c r="H246" s="41">
        <v>100</v>
      </c>
    </row>
    <row r="247" spans="1:8" hidden="1" x14ac:dyDescent="0.25">
      <c r="A247" s="7"/>
      <c r="B247" t="s">
        <v>115</v>
      </c>
      <c r="C247" s="83">
        <v>43668</v>
      </c>
      <c r="D247" t="s">
        <v>116</v>
      </c>
      <c r="E247" s="1">
        <v>2019</v>
      </c>
      <c r="F247" s="1" t="s">
        <v>13</v>
      </c>
      <c r="G247" t="s">
        <v>46</v>
      </c>
      <c r="H247" s="41">
        <v>100</v>
      </c>
    </row>
    <row r="248" spans="1:8" hidden="1" x14ac:dyDescent="0.25">
      <c r="A248" s="7"/>
      <c r="B248" t="s">
        <v>115</v>
      </c>
      <c r="C248" s="83">
        <v>43668</v>
      </c>
      <c r="D248" t="s">
        <v>5</v>
      </c>
      <c r="F248" s="1" t="s">
        <v>16</v>
      </c>
      <c r="G248" t="s">
        <v>46</v>
      </c>
      <c r="H248" s="41">
        <v>50</v>
      </c>
    </row>
    <row r="249" spans="1:8" hidden="1" x14ac:dyDescent="0.25">
      <c r="A249" s="7"/>
      <c r="B249" t="s">
        <v>115</v>
      </c>
      <c r="C249" s="83">
        <v>43668</v>
      </c>
      <c r="D249" t="s">
        <v>116</v>
      </c>
      <c r="E249" s="1">
        <v>2019</v>
      </c>
      <c r="F249" s="1" t="s">
        <v>15</v>
      </c>
      <c r="G249" t="s">
        <v>374</v>
      </c>
      <c r="H249" s="41">
        <v>150</v>
      </c>
    </row>
    <row r="250" spans="1:8" hidden="1" x14ac:dyDescent="0.25">
      <c r="A250" s="7"/>
      <c r="B250" t="s">
        <v>115</v>
      </c>
      <c r="C250" s="83">
        <v>43668</v>
      </c>
      <c r="D250" t="s">
        <v>116</v>
      </c>
      <c r="E250" s="1">
        <v>2019</v>
      </c>
      <c r="F250" s="1" t="s">
        <v>14</v>
      </c>
      <c r="G250" t="s">
        <v>364</v>
      </c>
      <c r="H250" s="41">
        <v>230</v>
      </c>
    </row>
    <row r="251" spans="1:8" hidden="1" x14ac:dyDescent="0.25">
      <c r="A251" s="7"/>
      <c r="B251" t="s">
        <v>115</v>
      </c>
      <c r="C251" s="83">
        <v>43669</v>
      </c>
      <c r="D251" t="s">
        <v>116</v>
      </c>
      <c r="E251" s="1">
        <v>2019</v>
      </c>
      <c r="F251" s="1" t="s">
        <v>15</v>
      </c>
      <c r="G251" t="s">
        <v>44</v>
      </c>
      <c r="H251" s="41">
        <v>150</v>
      </c>
    </row>
    <row r="252" spans="1:8" hidden="1" x14ac:dyDescent="0.25">
      <c r="A252" s="7"/>
      <c r="B252" t="s">
        <v>115</v>
      </c>
      <c r="C252" s="83">
        <v>43669</v>
      </c>
      <c r="D252" t="s">
        <v>116</v>
      </c>
      <c r="E252" s="1">
        <v>2019</v>
      </c>
      <c r="F252" s="1" t="s">
        <v>15</v>
      </c>
      <c r="G252" t="s">
        <v>26</v>
      </c>
      <c r="H252" s="41">
        <v>240</v>
      </c>
    </row>
    <row r="253" spans="1:8" hidden="1" x14ac:dyDescent="0.25">
      <c r="A253" s="7"/>
      <c r="B253" t="s">
        <v>115</v>
      </c>
      <c r="C253" s="83">
        <v>43675</v>
      </c>
      <c r="D253" t="s">
        <v>116</v>
      </c>
      <c r="E253" s="1">
        <v>2019</v>
      </c>
      <c r="F253" s="1" t="s">
        <v>15</v>
      </c>
      <c r="G253" t="s">
        <v>24</v>
      </c>
      <c r="H253" s="41">
        <v>200</v>
      </c>
    </row>
    <row r="254" spans="1:8" hidden="1" x14ac:dyDescent="0.25">
      <c r="A254" s="7"/>
      <c r="B254" t="s">
        <v>115</v>
      </c>
      <c r="C254" s="83">
        <v>43675</v>
      </c>
      <c r="D254" t="s">
        <v>116</v>
      </c>
      <c r="E254" s="1">
        <v>2019</v>
      </c>
      <c r="F254" s="1" t="s">
        <v>14</v>
      </c>
      <c r="G254" t="s">
        <v>24</v>
      </c>
      <c r="H254" s="41">
        <v>150</v>
      </c>
    </row>
    <row r="255" spans="1:8" hidden="1" x14ac:dyDescent="0.25">
      <c r="A255" s="7"/>
      <c r="B255" t="s">
        <v>115</v>
      </c>
      <c r="C255" s="83">
        <v>43678</v>
      </c>
      <c r="D255" t="s">
        <v>116</v>
      </c>
      <c r="E255" s="1">
        <v>2019</v>
      </c>
      <c r="F255" s="1" t="s">
        <v>9</v>
      </c>
      <c r="G255" t="s">
        <v>23</v>
      </c>
      <c r="H255" s="41">
        <v>250</v>
      </c>
    </row>
    <row r="256" spans="1:8" hidden="1" x14ac:dyDescent="0.25">
      <c r="A256" s="7"/>
      <c r="B256" t="s">
        <v>115</v>
      </c>
      <c r="C256" s="83">
        <v>43679</v>
      </c>
      <c r="D256" t="s">
        <v>103</v>
      </c>
      <c r="F256" s="1" t="s">
        <v>18</v>
      </c>
      <c r="G256" t="s">
        <v>33</v>
      </c>
      <c r="H256" s="41">
        <v>80</v>
      </c>
    </row>
    <row r="257" spans="1:8" hidden="1" x14ac:dyDescent="0.25">
      <c r="A257" s="7"/>
      <c r="B257" t="s">
        <v>115</v>
      </c>
      <c r="C257" s="83">
        <v>43682</v>
      </c>
      <c r="D257" t="s">
        <v>116</v>
      </c>
      <c r="E257" s="1">
        <v>2019</v>
      </c>
      <c r="F257" s="1" t="s">
        <v>16</v>
      </c>
      <c r="G257" t="s">
        <v>30</v>
      </c>
      <c r="H257" s="41">
        <v>100</v>
      </c>
    </row>
    <row r="258" spans="1:8" hidden="1" x14ac:dyDescent="0.25">
      <c r="A258" s="7"/>
      <c r="B258" t="s">
        <v>115</v>
      </c>
      <c r="C258" s="83">
        <v>43683</v>
      </c>
      <c r="D258" t="s">
        <v>116</v>
      </c>
      <c r="E258" s="1">
        <v>2019</v>
      </c>
      <c r="F258" s="1" t="s">
        <v>16</v>
      </c>
      <c r="G258" t="s">
        <v>39</v>
      </c>
      <c r="H258" s="41">
        <v>370</v>
      </c>
    </row>
    <row r="259" spans="1:8" hidden="1" x14ac:dyDescent="0.25">
      <c r="A259" s="7"/>
      <c r="B259" t="s">
        <v>115</v>
      </c>
      <c r="C259" s="83">
        <v>43683</v>
      </c>
      <c r="D259" t="s">
        <v>116</v>
      </c>
      <c r="E259" s="1">
        <v>2019</v>
      </c>
      <c r="F259" s="1" t="s">
        <v>16</v>
      </c>
      <c r="G259" t="s">
        <v>41</v>
      </c>
      <c r="H259" s="41">
        <v>250</v>
      </c>
    </row>
    <row r="260" spans="1:8" hidden="1" x14ac:dyDescent="0.25">
      <c r="A260" s="7"/>
      <c r="B260" t="s">
        <v>115</v>
      </c>
      <c r="C260" s="83">
        <v>43683</v>
      </c>
      <c r="D260" t="s">
        <v>116</v>
      </c>
      <c r="E260" s="1">
        <v>2019</v>
      </c>
      <c r="F260" s="1" t="s">
        <v>16</v>
      </c>
      <c r="G260" t="s">
        <v>43</v>
      </c>
      <c r="H260" s="41">
        <v>350</v>
      </c>
    </row>
    <row r="261" spans="1:8" hidden="1" x14ac:dyDescent="0.25">
      <c r="A261" s="7"/>
      <c r="B261" t="s">
        <v>115</v>
      </c>
      <c r="C261" s="83">
        <v>43685</v>
      </c>
      <c r="D261" t="s">
        <v>116</v>
      </c>
      <c r="E261" s="1">
        <v>2019</v>
      </c>
      <c r="F261" s="1" t="s">
        <v>16</v>
      </c>
      <c r="G261" t="s">
        <v>34</v>
      </c>
      <c r="H261" s="41">
        <v>250</v>
      </c>
    </row>
    <row r="262" spans="1:8" hidden="1" x14ac:dyDescent="0.25">
      <c r="A262" s="7"/>
      <c r="B262" t="s">
        <v>115</v>
      </c>
      <c r="C262" s="83">
        <v>43687</v>
      </c>
      <c r="D262" t="s">
        <v>116</v>
      </c>
      <c r="E262" s="1">
        <v>2019</v>
      </c>
      <c r="F262" s="1" t="s">
        <v>16</v>
      </c>
      <c r="G262" t="s">
        <v>47</v>
      </c>
      <c r="H262" s="41">
        <v>350</v>
      </c>
    </row>
    <row r="263" spans="1:8" hidden="1" x14ac:dyDescent="0.25">
      <c r="A263" s="7"/>
      <c r="B263" t="s">
        <v>115</v>
      </c>
      <c r="C263" s="83">
        <v>43692</v>
      </c>
      <c r="D263" t="s">
        <v>116</v>
      </c>
      <c r="E263" s="1">
        <v>2019</v>
      </c>
      <c r="F263" s="1" t="s">
        <v>16</v>
      </c>
      <c r="G263" t="s">
        <v>310</v>
      </c>
      <c r="H263" s="41">
        <v>150</v>
      </c>
    </row>
    <row r="264" spans="1:8" hidden="1" x14ac:dyDescent="0.25">
      <c r="A264" s="7"/>
      <c r="B264" t="s">
        <v>115</v>
      </c>
      <c r="C264" s="83">
        <v>43693</v>
      </c>
      <c r="D264" t="s">
        <v>116</v>
      </c>
      <c r="E264" s="1">
        <v>2019</v>
      </c>
      <c r="F264" s="1" t="s">
        <v>16</v>
      </c>
      <c r="G264" t="s">
        <v>26</v>
      </c>
      <c r="H264" s="41">
        <v>24</v>
      </c>
    </row>
    <row r="265" spans="1:8" hidden="1" x14ac:dyDescent="0.25">
      <c r="A265" s="7"/>
      <c r="B265" t="s">
        <v>115</v>
      </c>
      <c r="C265" s="83">
        <v>43694</v>
      </c>
      <c r="D265" t="s">
        <v>5</v>
      </c>
      <c r="F265" s="1" t="s">
        <v>17</v>
      </c>
      <c r="G265" t="s">
        <v>396</v>
      </c>
      <c r="H265" s="41">
        <v>900</v>
      </c>
    </row>
    <row r="266" spans="1:8" hidden="1" x14ac:dyDescent="0.25">
      <c r="A266" s="7"/>
      <c r="B266" t="s">
        <v>115</v>
      </c>
      <c r="C266" s="83">
        <v>43695</v>
      </c>
      <c r="D266" t="s">
        <v>116</v>
      </c>
      <c r="E266" s="1">
        <v>2019</v>
      </c>
      <c r="F266" s="1" t="s">
        <v>16</v>
      </c>
      <c r="G266" t="s">
        <v>32</v>
      </c>
      <c r="H266" s="41">
        <v>250</v>
      </c>
    </row>
    <row r="267" spans="1:8" hidden="1" x14ac:dyDescent="0.25">
      <c r="A267" s="7"/>
      <c r="B267" t="s">
        <v>115</v>
      </c>
      <c r="C267" s="83">
        <v>43697</v>
      </c>
      <c r="D267" t="s">
        <v>116</v>
      </c>
      <c r="E267" s="1">
        <v>2019</v>
      </c>
      <c r="F267" s="1" t="s">
        <v>16</v>
      </c>
      <c r="G267" t="s">
        <v>45</v>
      </c>
      <c r="H267" s="41">
        <v>150</v>
      </c>
    </row>
    <row r="268" spans="1:8" hidden="1" x14ac:dyDescent="0.25">
      <c r="A268" s="7"/>
      <c r="B268" t="s">
        <v>115</v>
      </c>
      <c r="C268" s="83">
        <v>43699</v>
      </c>
      <c r="D268" t="s">
        <v>116</v>
      </c>
      <c r="E268" s="1">
        <v>2019</v>
      </c>
      <c r="F268" s="1" t="s">
        <v>13</v>
      </c>
      <c r="G268" t="s">
        <v>378</v>
      </c>
      <c r="H268" s="41">
        <v>250</v>
      </c>
    </row>
    <row r="269" spans="1:8" hidden="1" x14ac:dyDescent="0.25">
      <c r="A269" s="7"/>
      <c r="B269" t="s">
        <v>115</v>
      </c>
      <c r="C269" s="83">
        <v>43699</v>
      </c>
      <c r="D269" t="s">
        <v>116</v>
      </c>
      <c r="F269" s="1" t="s">
        <v>9</v>
      </c>
      <c r="G269" t="s">
        <v>40</v>
      </c>
      <c r="H269" s="41">
        <v>150</v>
      </c>
    </row>
    <row r="270" spans="1:8" hidden="1" x14ac:dyDescent="0.25">
      <c r="A270" s="7"/>
      <c r="B270" t="s">
        <v>115</v>
      </c>
      <c r="C270" s="83">
        <v>43699</v>
      </c>
      <c r="D270" t="s">
        <v>116</v>
      </c>
      <c r="E270" s="1">
        <v>2019</v>
      </c>
      <c r="F270" s="1" t="s">
        <v>10</v>
      </c>
      <c r="G270" t="s">
        <v>40</v>
      </c>
      <c r="H270" s="41">
        <v>350</v>
      </c>
    </row>
    <row r="271" spans="1:8" hidden="1" x14ac:dyDescent="0.25">
      <c r="A271" s="7"/>
      <c r="B271" t="s">
        <v>115</v>
      </c>
      <c r="C271" s="83">
        <v>43699</v>
      </c>
      <c r="D271" t="s">
        <v>116</v>
      </c>
      <c r="E271" s="1">
        <v>2019</v>
      </c>
      <c r="F271" s="1" t="s">
        <v>16</v>
      </c>
      <c r="G271" t="s">
        <v>155</v>
      </c>
      <c r="H271" s="41">
        <v>1000</v>
      </c>
    </row>
    <row r="272" spans="1:8" hidden="1" x14ac:dyDescent="0.25">
      <c r="A272" s="7"/>
      <c r="B272" t="s">
        <v>115</v>
      </c>
      <c r="C272" s="83">
        <v>43699</v>
      </c>
      <c r="D272" t="s">
        <v>116</v>
      </c>
      <c r="E272" s="1">
        <v>2019</v>
      </c>
      <c r="F272" s="1" t="s">
        <v>14</v>
      </c>
      <c r="G272" t="s">
        <v>378</v>
      </c>
      <c r="H272" s="41">
        <v>250</v>
      </c>
    </row>
    <row r="273" spans="1:8" hidden="1" x14ac:dyDescent="0.25">
      <c r="A273" s="7"/>
      <c r="B273" t="s">
        <v>115</v>
      </c>
      <c r="C273" s="83">
        <v>43700</v>
      </c>
      <c r="D273" t="s">
        <v>116</v>
      </c>
      <c r="E273" s="1">
        <v>2019</v>
      </c>
      <c r="F273" s="1" t="s">
        <v>10</v>
      </c>
      <c r="G273" t="s">
        <v>33</v>
      </c>
      <c r="H273" s="41">
        <v>200</v>
      </c>
    </row>
    <row r="274" spans="1:8" hidden="1" x14ac:dyDescent="0.25">
      <c r="A274" s="7"/>
      <c r="B274" t="s">
        <v>115</v>
      </c>
      <c r="C274" s="83">
        <v>43707</v>
      </c>
      <c r="D274" t="s">
        <v>116</v>
      </c>
      <c r="F274" s="1" t="s">
        <v>9</v>
      </c>
      <c r="G274" t="s">
        <v>35</v>
      </c>
      <c r="H274" s="41">
        <v>250</v>
      </c>
    </row>
    <row r="275" spans="1:8" hidden="1" x14ac:dyDescent="0.25">
      <c r="A275" s="7"/>
      <c r="B275" t="s">
        <v>115</v>
      </c>
      <c r="C275" s="83">
        <v>43712</v>
      </c>
      <c r="D275" t="s">
        <v>101</v>
      </c>
      <c r="F275" s="1" t="s">
        <v>18</v>
      </c>
      <c r="G275" t="s">
        <v>233</v>
      </c>
      <c r="H275" s="41">
        <v>80</v>
      </c>
    </row>
    <row r="276" spans="1:8" hidden="1" x14ac:dyDescent="0.25">
      <c r="A276" s="7"/>
      <c r="B276" t="s">
        <v>115</v>
      </c>
      <c r="C276" s="83">
        <v>43713</v>
      </c>
      <c r="D276" t="s">
        <v>116</v>
      </c>
      <c r="E276" s="1">
        <v>2019</v>
      </c>
      <c r="F276" s="1" t="s">
        <v>13</v>
      </c>
      <c r="G276" t="s">
        <v>38</v>
      </c>
      <c r="H276" s="41">
        <v>200</v>
      </c>
    </row>
    <row r="277" spans="1:8" hidden="1" x14ac:dyDescent="0.25">
      <c r="A277" s="7"/>
      <c r="B277" t="s">
        <v>115</v>
      </c>
      <c r="C277" s="83">
        <v>43713</v>
      </c>
      <c r="D277" t="s">
        <v>116</v>
      </c>
      <c r="E277" s="1">
        <v>2019</v>
      </c>
      <c r="F277" s="1" t="s">
        <v>17</v>
      </c>
      <c r="G277" t="s">
        <v>364</v>
      </c>
      <c r="H277" s="41">
        <v>230</v>
      </c>
    </row>
    <row r="278" spans="1:8" hidden="1" x14ac:dyDescent="0.25">
      <c r="A278" s="7"/>
      <c r="B278" t="s">
        <v>115</v>
      </c>
      <c r="C278" s="83">
        <v>43713</v>
      </c>
      <c r="D278" t="s">
        <v>116</v>
      </c>
      <c r="E278" s="1">
        <v>2019</v>
      </c>
      <c r="F278" s="1" t="s">
        <v>17</v>
      </c>
      <c r="G278" t="s">
        <v>374</v>
      </c>
      <c r="H278" s="41">
        <v>150</v>
      </c>
    </row>
    <row r="279" spans="1:8" hidden="1" x14ac:dyDescent="0.25">
      <c r="A279" s="7"/>
      <c r="B279" t="s">
        <v>115</v>
      </c>
      <c r="C279" s="83">
        <v>43713</v>
      </c>
      <c r="D279" t="s">
        <v>116</v>
      </c>
      <c r="E279" s="1">
        <v>2019</v>
      </c>
      <c r="F279" s="1" t="s">
        <v>16</v>
      </c>
      <c r="G279" t="s">
        <v>364</v>
      </c>
      <c r="H279" s="41">
        <v>230</v>
      </c>
    </row>
    <row r="280" spans="1:8" hidden="1" x14ac:dyDescent="0.25">
      <c r="A280" s="7"/>
      <c r="B280" t="s">
        <v>115</v>
      </c>
      <c r="C280" s="83">
        <v>43714</v>
      </c>
      <c r="D280" t="s">
        <v>6</v>
      </c>
      <c r="E280" s="1">
        <v>2018</v>
      </c>
      <c r="F280" s="1">
        <v>2018</v>
      </c>
      <c r="G280" t="s">
        <v>381</v>
      </c>
      <c r="H280" s="41">
        <v>200</v>
      </c>
    </row>
    <row r="281" spans="1:8" hidden="1" x14ac:dyDescent="0.25">
      <c r="A281" s="7"/>
      <c r="B281" t="s">
        <v>115</v>
      </c>
      <c r="C281" s="83">
        <v>43714</v>
      </c>
      <c r="D281" t="s">
        <v>116</v>
      </c>
      <c r="E281" s="1">
        <v>2019</v>
      </c>
      <c r="F281" s="1" t="s">
        <v>17</v>
      </c>
      <c r="G281" t="s">
        <v>39</v>
      </c>
      <c r="H281" s="41">
        <v>370</v>
      </c>
    </row>
    <row r="282" spans="1:8" hidden="1" x14ac:dyDescent="0.25">
      <c r="A282" s="7"/>
      <c r="B282" t="s">
        <v>115</v>
      </c>
      <c r="C282" s="83">
        <v>43717</v>
      </c>
      <c r="D282" t="s">
        <v>116</v>
      </c>
      <c r="E282" s="1">
        <v>2019</v>
      </c>
      <c r="F282" s="1" t="s">
        <v>17</v>
      </c>
      <c r="G282" t="s">
        <v>30</v>
      </c>
      <c r="H282" s="41">
        <v>100</v>
      </c>
    </row>
    <row r="283" spans="1:8" hidden="1" x14ac:dyDescent="0.25">
      <c r="A283" s="7"/>
      <c r="B283" t="s">
        <v>115</v>
      </c>
      <c r="C283" s="83">
        <v>43717</v>
      </c>
      <c r="D283" t="s">
        <v>128</v>
      </c>
      <c r="E283" s="1">
        <v>2019</v>
      </c>
      <c r="F283" s="1" t="s">
        <v>18</v>
      </c>
      <c r="G283" t="s">
        <v>134</v>
      </c>
      <c r="H283" s="41">
        <v>50</v>
      </c>
    </row>
    <row r="284" spans="1:8" hidden="1" x14ac:dyDescent="0.25">
      <c r="A284" s="7"/>
      <c r="B284" t="s">
        <v>115</v>
      </c>
      <c r="C284" s="83">
        <v>43718</v>
      </c>
      <c r="D284" t="s">
        <v>116</v>
      </c>
      <c r="E284" s="1">
        <v>2019</v>
      </c>
      <c r="F284" s="1" t="s">
        <v>17</v>
      </c>
      <c r="G284" t="s">
        <v>41</v>
      </c>
      <c r="H284" s="41">
        <v>250</v>
      </c>
    </row>
    <row r="285" spans="1:8" hidden="1" x14ac:dyDescent="0.25">
      <c r="A285" s="7"/>
      <c r="B285" t="s">
        <v>115</v>
      </c>
      <c r="C285" s="83">
        <v>43719</v>
      </c>
      <c r="D285" t="s">
        <v>116</v>
      </c>
      <c r="E285" s="1">
        <v>2019</v>
      </c>
      <c r="F285" s="1" t="s">
        <v>17</v>
      </c>
      <c r="G285" t="s">
        <v>47</v>
      </c>
      <c r="H285" s="41">
        <v>350</v>
      </c>
    </row>
    <row r="286" spans="1:8" hidden="1" x14ac:dyDescent="0.25">
      <c r="A286" s="7"/>
      <c r="B286" t="s">
        <v>115</v>
      </c>
      <c r="C286" s="83">
        <v>43720</v>
      </c>
      <c r="D286" t="s">
        <v>116</v>
      </c>
      <c r="E286" s="1">
        <v>2019</v>
      </c>
      <c r="F286" s="1" t="s">
        <v>16</v>
      </c>
      <c r="G286" t="s">
        <v>24</v>
      </c>
      <c r="H286" s="41">
        <v>200</v>
      </c>
    </row>
    <row r="287" spans="1:8" hidden="1" x14ac:dyDescent="0.25">
      <c r="A287" s="7"/>
      <c r="B287" t="s">
        <v>115</v>
      </c>
      <c r="C287" s="83">
        <v>43720</v>
      </c>
      <c r="D287" t="s">
        <v>116</v>
      </c>
      <c r="E287" s="1">
        <v>2019</v>
      </c>
      <c r="F287" s="1" t="s">
        <v>15</v>
      </c>
      <c r="G287" t="s">
        <v>24</v>
      </c>
      <c r="H287" s="41">
        <v>100</v>
      </c>
    </row>
    <row r="288" spans="1:8" hidden="1" x14ac:dyDescent="0.25">
      <c r="A288" s="7"/>
      <c r="B288" t="s">
        <v>115</v>
      </c>
      <c r="C288" s="83">
        <v>43721</v>
      </c>
      <c r="D288" t="s">
        <v>116</v>
      </c>
      <c r="E288" s="1">
        <v>2019</v>
      </c>
      <c r="F288" s="1" t="s">
        <v>9</v>
      </c>
      <c r="G288" t="s">
        <v>23</v>
      </c>
      <c r="H288" s="41">
        <v>250</v>
      </c>
    </row>
    <row r="289" spans="1:8" hidden="1" x14ac:dyDescent="0.25">
      <c r="A289" s="7"/>
      <c r="B289" t="s">
        <v>115</v>
      </c>
      <c r="C289" s="83">
        <v>43721</v>
      </c>
      <c r="D289" t="s">
        <v>116</v>
      </c>
      <c r="E289" s="1">
        <v>2019</v>
      </c>
      <c r="F289" s="1" t="s">
        <v>17</v>
      </c>
      <c r="G289" t="s">
        <v>34</v>
      </c>
      <c r="H289" s="41">
        <v>250</v>
      </c>
    </row>
    <row r="290" spans="1:8" hidden="1" x14ac:dyDescent="0.25">
      <c r="A290" s="7"/>
      <c r="B290" t="s">
        <v>115</v>
      </c>
      <c r="C290" s="83">
        <v>43721</v>
      </c>
      <c r="D290" t="s">
        <v>116</v>
      </c>
      <c r="E290" s="1">
        <v>2019</v>
      </c>
      <c r="F290" s="1" t="s">
        <v>11</v>
      </c>
      <c r="G290" t="s">
        <v>33</v>
      </c>
      <c r="H290" s="41">
        <v>200</v>
      </c>
    </row>
    <row r="291" spans="1:8" hidden="1" x14ac:dyDescent="0.25">
      <c r="A291" s="7"/>
      <c r="B291" t="s">
        <v>115</v>
      </c>
      <c r="C291" s="83">
        <v>43724</v>
      </c>
      <c r="D291" t="s">
        <v>6</v>
      </c>
      <c r="E291" s="1">
        <v>2018</v>
      </c>
      <c r="F291" s="1">
        <v>2018</v>
      </c>
      <c r="G291" t="s">
        <v>208</v>
      </c>
      <c r="H291" s="41">
        <v>100</v>
      </c>
    </row>
    <row r="292" spans="1:8" hidden="1" x14ac:dyDescent="0.25">
      <c r="A292" s="7"/>
      <c r="B292" t="s">
        <v>115</v>
      </c>
      <c r="C292" s="83">
        <v>43724</v>
      </c>
      <c r="D292" t="s">
        <v>116</v>
      </c>
      <c r="F292" s="1" t="s">
        <v>9</v>
      </c>
      <c r="G292" t="s">
        <v>27</v>
      </c>
      <c r="H292" s="41">
        <v>416</v>
      </c>
    </row>
    <row r="293" spans="1:8" hidden="1" x14ac:dyDescent="0.25">
      <c r="A293" s="7"/>
      <c r="B293" t="s">
        <v>115</v>
      </c>
      <c r="C293" s="83">
        <v>43724</v>
      </c>
      <c r="D293" t="s">
        <v>128</v>
      </c>
      <c r="E293" s="1">
        <v>2019</v>
      </c>
      <c r="F293" s="1" t="s">
        <v>18</v>
      </c>
      <c r="G293" t="s">
        <v>401</v>
      </c>
      <c r="H293" s="41">
        <v>90</v>
      </c>
    </row>
    <row r="294" spans="1:8" hidden="1" x14ac:dyDescent="0.25">
      <c r="A294" s="7"/>
      <c r="B294" t="s">
        <v>115</v>
      </c>
      <c r="C294" s="83">
        <v>43725</v>
      </c>
      <c r="D294" t="s">
        <v>128</v>
      </c>
      <c r="E294" s="1">
        <v>2019</v>
      </c>
      <c r="F294" s="1">
        <v>2019</v>
      </c>
      <c r="G294" t="s">
        <v>359</v>
      </c>
      <c r="H294" s="41">
        <v>50</v>
      </c>
    </row>
    <row r="295" spans="1:8" hidden="1" x14ac:dyDescent="0.25">
      <c r="A295" s="7"/>
      <c r="B295" t="s">
        <v>115</v>
      </c>
      <c r="C295" s="83">
        <v>43725</v>
      </c>
      <c r="D295" t="s">
        <v>116</v>
      </c>
      <c r="E295" s="1">
        <v>2019</v>
      </c>
      <c r="F295" s="1" t="s">
        <v>13</v>
      </c>
      <c r="G295" t="s">
        <v>40</v>
      </c>
      <c r="H295" s="41">
        <v>350</v>
      </c>
    </row>
    <row r="296" spans="1:8" hidden="1" x14ac:dyDescent="0.25">
      <c r="A296" s="7"/>
      <c r="B296" t="s">
        <v>115</v>
      </c>
      <c r="C296" s="83">
        <v>43725</v>
      </c>
      <c r="D296" t="s">
        <v>116</v>
      </c>
      <c r="E296" s="1">
        <v>2019</v>
      </c>
      <c r="F296" s="1" t="s">
        <v>17</v>
      </c>
      <c r="G296" t="s">
        <v>26</v>
      </c>
      <c r="H296" s="41">
        <v>240</v>
      </c>
    </row>
    <row r="297" spans="1:8" hidden="1" x14ac:dyDescent="0.25">
      <c r="A297" s="7"/>
      <c r="B297" t="s">
        <v>115</v>
      </c>
      <c r="C297" s="83">
        <v>43725</v>
      </c>
      <c r="D297" t="s">
        <v>116</v>
      </c>
      <c r="E297" s="1">
        <v>2019</v>
      </c>
      <c r="F297" s="1" t="s">
        <v>17</v>
      </c>
      <c r="G297" t="s">
        <v>310</v>
      </c>
      <c r="H297" s="41">
        <v>150</v>
      </c>
    </row>
    <row r="298" spans="1:8" hidden="1" x14ac:dyDescent="0.25">
      <c r="A298" s="7"/>
      <c r="B298" t="s">
        <v>115</v>
      </c>
      <c r="C298" s="83">
        <v>43725</v>
      </c>
      <c r="D298" t="s">
        <v>116</v>
      </c>
      <c r="E298" s="1">
        <v>2019</v>
      </c>
      <c r="F298" s="1" t="s">
        <v>17</v>
      </c>
      <c r="G298" t="s">
        <v>43</v>
      </c>
      <c r="H298" s="41">
        <v>350</v>
      </c>
    </row>
    <row r="299" spans="1:8" hidden="1" x14ac:dyDescent="0.25">
      <c r="A299" s="7"/>
      <c r="B299" t="s">
        <v>115</v>
      </c>
      <c r="C299" s="83">
        <v>43725</v>
      </c>
      <c r="D299" t="s">
        <v>116</v>
      </c>
      <c r="E299" s="1">
        <v>2019</v>
      </c>
      <c r="F299" s="1" t="s">
        <v>11</v>
      </c>
      <c r="G299" t="s">
        <v>40</v>
      </c>
      <c r="H299" s="41">
        <v>350</v>
      </c>
    </row>
    <row r="300" spans="1:8" hidden="1" x14ac:dyDescent="0.25">
      <c r="A300" s="7"/>
      <c r="B300" t="s">
        <v>115</v>
      </c>
      <c r="C300" s="83">
        <v>43725</v>
      </c>
      <c r="D300" t="s">
        <v>116</v>
      </c>
      <c r="E300" s="1">
        <v>2019</v>
      </c>
      <c r="F300" s="1" t="s">
        <v>15</v>
      </c>
      <c r="G300" t="s">
        <v>40</v>
      </c>
      <c r="H300" s="41">
        <v>100</v>
      </c>
    </row>
    <row r="301" spans="1:8" hidden="1" x14ac:dyDescent="0.25">
      <c r="A301" s="7"/>
      <c r="B301" t="s">
        <v>115</v>
      </c>
      <c r="C301" s="83">
        <v>43725</v>
      </c>
      <c r="D301" t="s">
        <v>116</v>
      </c>
      <c r="E301" s="1">
        <v>2019</v>
      </c>
      <c r="F301" s="1" t="s">
        <v>14</v>
      </c>
      <c r="G301" t="s">
        <v>40</v>
      </c>
      <c r="H301" s="41">
        <v>350</v>
      </c>
    </row>
    <row r="302" spans="1:8" hidden="1" x14ac:dyDescent="0.25">
      <c r="A302" s="7"/>
      <c r="B302" t="s">
        <v>115</v>
      </c>
      <c r="C302" s="83">
        <v>43725</v>
      </c>
      <c r="D302" t="s">
        <v>116</v>
      </c>
      <c r="E302" s="1">
        <v>2019</v>
      </c>
      <c r="F302" s="1" t="s">
        <v>12</v>
      </c>
      <c r="G302" t="s">
        <v>40</v>
      </c>
      <c r="H302" s="41">
        <v>350</v>
      </c>
    </row>
    <row r="303" spans="1:8" hidden="1" x14ac:dyDescent="0.25">
      <c r="A303" s="7"/>
      <c r="B303" t="s">
        <v>115</v>
      </c>
      <c r="C303" s="83">
        <v>43725</v>
      </c>
      <c r="D303" t="s">
        <v>101</v>
      </c>
      <c r="F303" s="1" t="s">
        <v>18</v>
      </c>
      <c r="G303" t="s">
        <v>346</v>
      </c>
      <c r="H303" s="41">
        <v>100</v>
      </c>
    </row>
    <row r="304" spans="1:8" hidden="1" x14ac:dyDescent="0.25">
      <c r="A304" s="7"/>
      <c r="B304" t="s">
        <v>115</v>
      </c>
      <c r="C304" s="83">
        <v>43727</v>
      </c>
      <c r="D304" t="s">
        <v>128</v>
      </c>
      <c r="E304" s="1">
        <v>2019</v>
      </c>
      <c r="F304" s="1">
        <v>2019</v>
      </c>
      <c r="G304" t="s">
        <v>217</v>
      </c>
      <c r="H304" s="41">
        <v>50</v>
      </c>
    </row>
    <row r="305" spans="1:8" hidden="1" x14ac:dyDescent="0.25">
      <c r="A305" s="7"/>
      <c r="B305" t="s">
        <v>115</v>
      </c>
      <c r="C305" s="83">
        <v>43728</v>
      </c>
      <c r="D305" t="s">
        <v>116</v>
      </c>
      <c r="E305" s="1">
        <v>2019</v>
      </c>
      <c r="F305" s="1" t="s">
        <v>17</v>
      </c>
      <c r="G305" t="s">
        <v>44</v>
      </c>
      <c r="H305" s="41">
        <v>150</v>
      </c>
    </row>
    <row r="306" spans="1:8" hidden="1" x14ac:dyDescent="0.25">
      <c r="A306" s="7"/>
      <c r="B306" t="s">
        <v>115</v>
      </c>
      <c r="C306" s="83">
        <v>43733</v>
      </c>
      <c r="D306" t="s">
        <v>128</v>
      </c>
      <c r="E306" s="1">
        <v>2019</v>
      </c>
      <c r="F306" s="1">
        <v>2019</v>
      </c>
      <c r="G306" t="s">
        <v>345</v>
      </c>
      <c r="H306" s="41">
        <v>50</v>
      </c>
    </row>
    <row r="307" spans="1:8" hidden="1" x14ac:dyDescent="0.25">
      <c r="A307" s="7"/>
      <c r="B307" t="s">
        <v>115</v>
      </c>
      <c r="C307" s="83">
        <v>43733</v>
      </c>
      <c r="D307" t="s">
        <v>128</v>
      </c>
      <c r="E307" s="1">
        <v>2019</v>
      </c>
      <c r="F307" s="1">
        <v>2019</v>
      </c>
      <c r="G307" t="s">
        <v>282</v>
      </c>
      <c r="H307" s="41">
        <v>50</v>
      </c>
    </row>
    <row r="308" spans="1:8" hidden="1" x14ac:dyDescent="0.25">
      <c r="A308" s="7"/>
      <c r="B308" t="s">
        <v>115</v>
      </c>
      <c r="C308" s="83">
        <v>43738</v>
      </c>
      <c r="D308" t="s">
        <v>128</v>
      </c>
      <c r="E308" s="1">
        <v>2019</v>
      </c>
      <c r="F308" s="1">
        <v>2019</v>
      </c>
      <c r="G308" t="s">
        <v>112</v>
      </c>
      <c r="H308" s="41">
        <v>100</v>
      </c>
    </row>
    <row r="309" spans="1:8" hidden="1" x14ac:dyDescent="0.25">
      <c r="A309" s="7"/>
      <c r="B309" t="s">
        <v>115</v>
      </c>
      <c r="C309" s="83">
        <v>43738</v>
      </c>
      <c r="D309" t="s">
        <v>128</v>
      </c>
      <c r="E309" s="1">
        <v>2019</v>
      </c>
      <c r="F309" s="1">
        <v>2019</v>
      </c>
      <c r="G309" t="s">
        <v>272</v>
      </c>
      <c r="H309" s="41">
        <v>150</v>
      </c>
    </row>
    <row r="310" spans="1:8" hidden="1" x14ac:dyDescent="0.25">
      <c r="A310" s="7"/>
      <c r="B310" t="s">
        <v>115</v>
      </c>
      <c r="C310" s="83">
        <v>43738</v>
      </c>
      <c r="D310" t="s">
        <v>128</v>
      </c>
      <c r="E310" s="1">
        <v>2019</v>
      </c>
      <c r="F310" s="1">
        <v>2019</v>
      </c>
      <c r="G310" t="s">
        <v>405</v>
      </c>
      <c r="H310" s="41">
        <v>50</v>
      </c>
    </row>
    <row r="311" spans="1:8" hidden="1" x14ac:dyDescent="0.25">
      <c r="A311" s="7"/>
      <c r="B311" t="s">
        <v>115</v>
      </c>
      <c r="C311" s="83">
        <v>43738</v>
      </c>
      <c r="D311" t="s">
        <v>128</v>
      </c>
      <c r="E311" s="1">
        <v>2019</v>
      </c>
      <c r="F311" s="1">
        <v>2019</v>
      </c>
      <c r="G311" t="s">
        <v>189</v>
      </c>
      <c r="H311" s="41">
        <v>50</v>
      </c>
    </row>
    <row r="312" spans="1:8" hidden="1" x14ac:dyDescent="0.25">
      <c r="A312" s="7"/>
      <c r="B312" t="s">
        <v>115</v>
      </c>
      <c r="C312" s="83">
        <v>43738</v>
      </c>
      <c r="D312" t="s">
        <v>128</v>
      </c>
      <c r="E312" s="1">
        <v>2019</v>
      </c>
      <c r="F312" s="1">
        <v>2019</v>
      </c>
      <c r="G312" t="s">
        <v>406</v>
      </c>
      <c r="H312" s="41">
        <v>100</v>
      </c>
    </row>
    <row r="313" spans="1:8" ht="15" hidden="1" customHeight="1" x14ac:dyDescent="0.3">
      <c r="A313" s="7"/>
      <c r="B313" t="s">
        <v>115</v>
      </c>
      <c r="C313" s="83">
        <v>43741</v>
      </c>
      <c r="D313" t="s">
        <v>103</v>
      </c>
      <c r="E313" s="89"/>
      <c r="F313" s="1" t="s">
        <v>19</v>
      </c>
      <c r="G313" t="s">
        <v>147</v>
      </c>
      <c r="H313" s="41">
        <v>50</v>
      </c>
    </row>
    <row r="314" spans="1:8" hidden="1" x14ac:dyDescent="0.25">
      <c r="A314" s="7"/>
      <c r="B314" t="s">
        <v>115</v>
      </c>
      <c r="C314" s="83">
        <v>43741</v>
      </c>
      <c r="D314" t="s">
        <v>116</v>
      </c>
      <c r="E314" s="1">
        <v>2019</v>
      </c>
      <c r="F314" s="1" t="s">
        <v>18</v>
      </c>
      <c r="G314" s="75" t="s">
        <v>374</v>
      </c>
      <c r="H314" s="41">
        <v>150</v>
      </c>
    </row>
    <row r="315" spans="1:8" hidden="1" x14ac:dyDescent="0.25">
      <c r="A315" s="7"/>
      <c r="B315" t="s">
        <v>115</v>
      </c>
      <c r="C315" s="83">
        <v>43742</v>
      </c>
      <c r="D315" t="s">
        <v>116</v>
      </c>
      <c r="F315" s="1" t="s">
        <v>9</v>
      </c>
      <c r="G315" t="s">
        <v>35</v>
      </c>
      <c r="H315" s="41">
        <v>200</v>
      </c>
    </row>
    <row r="316" spans="1:8" hidden="1" x14ac:dyDescent="0.25">
      <c r="A316" s="7"/>
      <c r="B316" t="s">
        <v>115</v>
      </c>
      <c r="C316" s="83">
        <v>43745</v>
      </c>
      <c r="D316" t="s">
        <v>103</v>
      </c>
      <c r="F316" s="1" t="s">
        <v>19</v>
      </c>
      <c r="G316" t="s">
        <v>407</v>
      </c>
      <c r="H316" s="41">
        <v>50</v>
      </c>
    </row>
    <row r="317" spans="1:8" hidden="1" x14ac:dyDescent="0.25">
      <c r="A317" s="7"/>
      <c r="B317" t="s">
        <v>115</v>
      </c>
      <c r="C317" s="83">
        <v>43745</v>
      </c>
      <c r="D317" t="s">
        <v>116</v>
      </c>
      <c r="E317" s="1">
        <v>2019</v>
      </c>
      <c r="F317" s="1" t="s">
        <v>18</v>
      </c>
      <c r="G317" t="s">
        <v>30</v>
      </c>
      <c r="H317" s="41">
        <v>100</v>
      </c>
    </row>
    <row r="318" spans="1:8" hidden="1" x14ac:dyDescent="0.25">
      <c r="A318" s="7"/>
      <c r="B318" t="s">
        <v>115</v>
      </c>
      <c r="C318" s="83">
        <v>43745</v>
      </c>
      <c r="D318" t="s">
        <v>116</v>
      </c>
      <c r="E318" s="1">
        <v>2019</v>
      </c>
      <c r="F318" s="1" t="s">
        <v>18</v>
      </c>
      <c r="G318" t="s">
        <v>39</v>
      </c>
      <c r="H318" s="41">
        <v>370</v>
      </c>
    </row>
    <row r="319" spans="1:8" hidden="1" x14ac:dyDescent="0.25">
      <c r="A319" s="7"/>
      <c r="B319" t="s">
        <v>115</v>
      </c>
      <c r="C319" s="83">
        <v>43747</v>
      </c>
      <c r="D319" t="s">
        <v>116</v>
      </c>
      <c r="E319" s="1">
        <v>2019</v>
      </c>
      <c r="F319" s="1" t="s">
        <v>16</v>
      </c>
      <c r="G319" t="s">
        <v>397</v>
      </c>
      <c r="H319" s="41">
        <v>250</v>
      </c>
    </row>
    <row r="320" spans="1:8" hidden="1" x14ac:dyDescent="0.25">
      <c r="A320" s="7"/>
      <c r="B320" t="s">
        <v>115</v>
      </c>
      <c r="C320" s="83">
        <v>43747</v>
      </c>
      <c r="D320" t="s">
        <v>116</v>
      </c>
      <c r="E320" s="1">
        <v>2019</v>
      </c>
      <c r="F320" s="1" t="s">
        <v>15</v>
      </c>
      <c r="G320" t="s">
        <v>397</v>
      </c>
      <c r="H320" s="41">
        <v>250</v>
      </c>
    </row>
    <row r="321" spans="1:8" hidden="1" x14ac:dyDescent="0.25">
      <c r="A321" s="7"/>
      <c r="B321" t="s">
        <v>115</v>
      </c>
      <c r="C321" s="83">
        <v>43748</v>
      </c>
      <c r="D321" t="s">
        <v>116</v>
      </c>
      <c r="E321" s="1">
        <v>2019</v>
      </c>
      <c r="F321" s="1" t="s">
        <v>18</v>
      </c>
      <c r="G321" t="s">
        <v>43</v>
      </c>
      <c r="H321" s="41">
        <v>350</v>
      </c>
    </row>
    <row r="322" spans="1:8" hidden="1" x14ac:dyDescent="0.25">
      <c r="A322" s="7"/>
      <c r="B322" t="s">
        <v>115</v>
      </c>
      <c r="C322" s="83">
        <v>43749</v>
      </c>
      <c r="D322" t="s">
        <v>116</v>
      </c>
      <c r="E322" s="1">
        <v>2019</v>
      </c>
      <c r="F322" s="1" t="s">
        <v>17</v>
      </c>
      <c r="G322" t="s">
        <v>24</v>
      </c>
      <c r="H322" s="41">
        <v>300</v>
      </c>
    </row>
    <row r="323" spans="1:8" hidden="1" x14ac:dyDescent="0.25">
      <c r="A323" s="7"/>
      <c r="B323" t="s">
        <v>115</v>
      </c>
      <c r="C323" s="83">
        <v>43749</v>
      </c>
      <c r="D323" t="s">
        <v>116</v>
      </c>
      <c r="E323" s="1">
        <v>2019</v>
      </c>
      <c r="F323" s="1" t="s">
        <v>16</v>
      </c>
      <c r="G323" t="s">
        <v>24</v>
      </c>
      <c r="H323" s="41">
        <v>100</v>
      </c>
    </row>
    <row r="324" spans="1:8" hidden="1" x14ac:dyDescent="0.25">
      <c r="A324" s="7"/>
      <c r="B324" t="s">
        <v>115</v>
      </c>
      <c r="C324" s="83">
        <v>43749</v>
      </c>
      <c r="D324" t="s">
        <v>116</v>
      </c>
      <c r="E324" s="1">
        <v>2019</v>
      </c>
      <c r="F324" s="1" t="s">
        <v>18</v>
      </c>
      <c r="G324" t="s">
        <v>41</v>
      </c>
      <c r="H324" s="41">
        <v>250</v>
      </c>
    </row>
    <row r="325" spans="1:8" hidden="1" x14ac:dyDescent="0.25">
      <c r="A325" s="7"/>
      <c r="B325" t="s">
        <v>115</v>
      </c>
      <c r="C325" s="83">
        <v>43749</v>
      </c>
      <c r="D325" t="s">
        <v>116</v>
      </c>
      <c r="E325" s="1">
        <v>2019</v>
      </c>
      <c r="F325" s="1" t="s">
        <v>18</v>
      </c>
      <c r="G325" t="s">
        <v>24</v>
      </c>
      <c r="H325" s="41">
        <v>300</v>
      </c>
    </row>
    <row r="326" spans="1:8" hidden="1" x14ac:dyDescent="0.25">
      <c r="A326" s="7"/>
      <c r="B326" t="s">
        <v>115</v>
      </c>
      <c r="C326" s="83">
        <v>43749</v>
      </c>
      <c r="D326" t="s">
        <v>116</v>
      </c>
      <c r="E326" s="1">
        <v>2019</v>
      </c>
      <c r="F326" s="1" t="s">
        <v>18</v>
      </c>
      <c r="G326" t="s">
        <v>47</v>
      </c>
      <c r="H326" s="41">
        <v>350</v>
      </c>
    </row>
    <row r="327" spans="1:8" hidden="1" x14ac:dyDescent="0.25">
      <c r="A327" s="7"/>
      <c r="B327" t="s">
        <v>115</v>
      </c>
      <c r="C327" s="83">
        <v>43752</v>
      </c>
      <c r="D327" t="s">
        <v>116</v>
      </c>
      <c r="E327" s="1">
        <v>2019</v>
      </c>
      <c r="F327" s="1" t="s">
        <v>18</v>
      </c>
      <c r="G327" t="s">
        <v>34</v>
      </c>
      <c r="H327" s="41">
        <v>250</v>
      </c>
    </row>
    <row r="328" spans="1:8" hidden="1" x14ac:dyDescent="0.25">
      <c r="A328" s="7"/>
      <c r="B328" t="s">
        <v>115</v>
      </c>
      <c r="C328" s="83">
        <v>43754</v>
      </c>
      <c r="D328" t="s">
        <v>116</v>
      </c>
      <c r="E328" s="1">
        <v>2019</v>
      </c>
      <c r="F328" s="1" t="s">
        <v>12</v>
      </c>
      <c r="G328" t="s">
        <v>370</v>
      </c>
      <c r="H328" s="41">
        <v>200</v>
      </c>
    </row>
    <row r="329" spans="1:8" hidden="1" x14ac:dyDescent="0.25">
      <c r="A329" s="7"/>
      <c r="B329" t="s">
        <v>115</v>
      </c>
      <c r="C329" s="83">
        <v>43754</v>
      </c>
      <c r="D329" t="s">
        <v>103</v>
      </c>
      <c r="F329" s="1" t="s">
        <v>19</v>
      </c>
      <c r="G329" t="s">
        <v>136</v>
      </c>
      <c r="H329" s="41">
        <v>104</v>
      </c>
    </row>
    <row r="330" spans="1:8" hidden="1" x14ac:dyDescent="0.25">
      <c r="A330" s="7"/>
      <c r="B330" t="s">
        <v>115</v>
      </c>
      <c r="C330" s="83">
        <v>43756</v>
      </c>
      <c r="D330" t="s">
        <v>116</v>
      </c>
      <c r="E330" s="1">
        <v>2019</v>
      </c>
      <c r="F330" s="1" t="s">
        <v>15</v>
      </c>
      <c r="G330" t="s">
        <v>46</v>
      </c>
      <c r="H330" s="41">
        <v>100</v>
      </c>
    </row>
    <row r="331" spans="1:8" hidden="1" x14ac:dyDescent="0.25">
      <c r="A331" s="7"/>
      <c r="B331" t="s">
        <v>115</v>
      </c>
      <c r="C331" s="83">
        <v>43756</v>
      </c>
      <c r="D331" t="s">
        <v>116</v>
      </c>
      <c r="E331" s="1">
        <v>2019</v>
      </c>
      <c r="F331" s="1" t="s">
        <v>13</v>
      </c>
      <c r="G331" t="s">
        <v>46</v>
      </c>
      <c r="H331" s="41">
        <v>50</v>
      </c>
    </row>
    <row r="332" spans="1:8" hidden="1" x14ac:dyDescent="0.25">
      <c r="A332" s="7"/>
      <c r="B332" t="s">
        <v>115</v>
      </c>
      <c r="C332" s="83">
        <v>43756</v>
      </c>
      <c r="D332" t="s">
        <v>116</v>
      </c>
      <c r="E332" s="1">
        <v>2019</v>
      </c>
      <c r="F332" s="1" t="s">
        <v>14</v>
      </c>
      <c r="G332" t="s">
        <v>46</v>
      </c>
      <c r="H332" s="41">
        <v>150</v>
      </c>
    </row>
    <row r="333" spans="1:8" hidden="1" x14ac:dyDescent="0.25">
      <c r="A333" s="7"/>
      <c r="B333" t="s">
        <v>115</v>
      </c>
      <c r="C333" s="83">
        <v>43756</v>
      </c>
      <c r="D333" t="s">
        <v>116</v>
      </c>
      <c r="E333" s="1">
        <v>2019</v>
      </c>
      <c r="F333" s="1" t="s">
        <v>18</v>
      </c>
      <c r="G333" t="s">
        <v>31</v>
      </c>
      <c r="H333" s="41">
        <v>240</v>
      </c>
    </row>
    <row r="334" spans="1:8" hidden="1" x14ac:dyDescent="0.25">
      <c r="A334" s="7"/>
      <c r="B334" t="s">
        <v>115</v>
      </c>
      <c r="C334" s="83">
        <v>43759</v>
      </c>
      <c r="D334" t="s">
        <v>116</v>
      </c>
      <c r="E334" s="1">
        <v>2019</v>
      </c>
      <c r="F334" s="1" t="s">
        <v>14</v>
      </c>
      <c r="G334" t="s">
        <v>38</v>
      </c>
      <c r="H334" s="41">
        <v>200</v>
      </c>
    </row>
    <row r="335" spans="1:8" hidden="1" x14ac:dyDescent="0.25">
      <c r="A335" s="7"/>
      <c r="B335" t="s">
        <v>115</v>
      </c>
      <c r="C335" s="83">
        <v>43760</v>
      </c>
      <c r="D335" t="s">
        <v>116</v>
      </c>
      <c r="F335" s="1" t="s">
        <v>9</v>
      </c>
      <c r="G335" t="s">
        <v>32</v>
      </c>
      <c r="H335" s="76">
        <v>1430</v>
      </c>
    </row>
    <row r="336" spans="1:8" hidden="1" x14ac:dyDescent="0.25">
      <c r="A336" s="7"/>
      <c r="B336" t="s">
        <v>115</v>
      </c>
      <c r="C336" s="83">
        <v>43760</v>
      </c>
      <c r="D336" t="s">
        <v>116</v>
      </c>
      <c r="E336" s="1">
        <v>2019</v>
      </c>
      <c r="F336" s="1" t="s">
        <v>18</v>
      </c>
      <c r="G336" t="s">
        <v>26</v>
      </c>
      <c r="H336" s="41">
        <v>240</v>
      </c>
    </row>
    <row r="337" spans="1:8" hidden="1" x14ac:dyDescent="0.25">
      <c r="A337" s="7"/>
      <c r="B337" t="s">
        <v>115</v>
      </c>
      <c r="C337" s="83">
        <v>43762</v>
      </c>
      <c r="D337" t="s">
        <v>6</v>
      </c>
      <c r="E337" s="1">
        <v>2018</v>
      </c>
      <c r="F337" s="1">
        <v>2018</v>
      </c>
      <c r="G337" t="s">
        <v>411</v>
      </c>
      <c r="H337" s="41">
        <v>100</v>
      </c>
    </row>
    <row r="338" spans="1:8" hidden="1" x14ac:dyDescent="0.25">
      <c r="A338" s="7"/>
      <c r="B338" t="s">
        <v>115</v>
      </c>
      <c r="C338" s="83">
        <v>43762</v>
      </c>
      <c r="D338" t="s">
        <v>116</v>
      </c>
      <c r="E338" s="1">
        <v>2019</v>
      </c>
      <c r="F338" s="1" t="s">
        <v>18</v>
      </c>
      <c r="G338" t="s">
        <v>310</v>
      </c>
      <c r="H338" s="41">
        <v>150</v>
      </c>
    </row>
    <row r="339" spans="1:8" hidden="1" x14ac:dyDescent="0.25">
      <c r="A339" s="7"/>
      <c r="B339" t="s">
        <v>115</v>
      </c>
      <c r="C339" s="83">
        <v>43763</v>
      </c>
      <c r="D339" t="s">
        <v>98</v>
      </c>
      <c r="F339" s="1" t="s">
        <v>19</v>
      </c>
      <c r="G339" t="s">
        <v>43</v>
      </c>
      <c r="H339" s="41">
        <v>438</v>
      </c>
    </row>
    <row r="340" spans="1:8" hidden="1" x14ac:dyDescent="0.25">
      <c r="A340" s="7"/>
      <c r="B340" t="s">
        <v>115</v>
      </c>
      <c r="C340" s="83">
        <v>43766</v>
      </c>
      <c r="D340" t="s">
        <v>116</v>
      </c>
      <c r="E340" s="1">
        <v>2019</v>
      </c>
      <c r="F340" s="1" t="s">
        <v>18</v>
      </c>
      <c r="G340" t="s">
        <v>44</v>
      </c>
      <c r="H340" s="41">
        <v>150</v>
      </c>
    </row>
    <row r="341" spans="1:8" hidden="1" x14ac:dyDescent="0.25">
      <c r="A341" s="7"/>
      <c r="B341" t="s">
        <v>115</v>
      </c>
      <c r="C341" s="83">
        <v>43769</v>
      </c>
      <c r="D341" t="s">
        <v>116</v>
      </c>
      <c r="F341" s="1" t="s">
        <v>9</v>
      </c>
      <c r="G341" t="s">
        <v>35</v>
      </c>
      <c r="H341" s="41">
        <v>100</v>
      </c>
    </row>
    <row r="342" spans="1:8" hidden="1" x14ac:dyDescent="0.25">
      <c r="A342" s="7"/>
      <c r="B342" t="s">
        <v>115</v>
      </c>
      <c r="C342" s="83">
        <v>43773</v>
      </c>
      <c r="D342" t="s">
        <v>116</v>
      </c>
      <c r="E342" s="1">
        <v>2019</v>
      </c>
      <c r="F342" s="1" t="s">
        <v>19</v>
      </c>
      <c r="G342" t="s">
        <v>30</v>
      </c>
      <c r="H342" s="41">
        <v>100</v>
      </c>
    </row>
    <row r="343" spans="1:8" hidden="1" x14ac:dyDescent="0.25">
      <c r="A343" s="7"/>
      <c r="B343" t="s">
        <v>115</v>
      </c>
      <c r="C343" s="83">
        <v>43774</v>
      </c>
      <c r="D343" t="s">
        <v>116</v>
      </c>
      <c r="E343" s="1">
        <v>2019</v>
      </c>
      <c r="F343" s="1" t="s">
        <v>19</v>
      </c>
      <c r="G343" t="s">
        <v>374</v>
      </c>
      <c r="H343" s="41">
        <v>150</v>
      </c>
    </row>
    <row r="344" spans="1:8" hidden="1" x14ac:dyDescent="0.25">
      <c r="A344" s="7"/>
      <c r="B344" t="s">
        <v>115</v>
      </c>
      <c r="C344" s="83">
        <v>43776</v>
      </c>
      <c r="D344" t="s">
        <v>116</v>
      </c>
      <c r="E344" s="1">
        <v>2019</v>
      </c>
      <c r="F344" s="1" t="s">
        <v>19</v>
      </c>
      <c r="G344" t="s">
        <v>39</v>
      </c>
      <c r="H344" s="41">
        <v>400</v>
      </c>
    </row>
    <row r="345" spans="1:8" hidden="1" x14ac:dyDescent="0.25">
      <c r="A345" s="7"/>
      <c r="B345" t="s">
        <v>115</v>
      </c>
      <c r="C345" s="83">
        <v>43780</v>
      </c>
      <c r="D345" t="s">
        <v>116</v>
      </c>
      <c r="E345" s="1">
        <v>2019</v>
      </c>
      <c r="F345" s="1" t="s">
        <v>19</v>
      </c>
      <c r="G345" t="s">
        <v>24</v>
      </c>
      <c r="H345" s="41">
        <v>200</v>
      </c>
    </row>
    <row r="346" spans="1:8" hidden="1" x14ac:dyDescent="0.25">
      <c r="A346" s="7"/>
      <c r="B346" t="s">
        <v>115</v>
      </c>
      <c r="C346" s="83">
        <v>43780</v>
      </c>
      <c r="D346" t="s">
        <v>116</v>
      </c>
      <c r="E346" s="1">
        <v>2019</v>
      </c>
      <c r="F346" s="1" t="s">
        <v>19</v>
      </c>
      <c r="G346" t="s">
        <v>44</v>
      </c>
      <c r="H346" s="41">
        <v>150</v>
      </c>
    </row>
    <row r="347" spans="1:8" hidden="1" x14ac:dyDescent="0.25">
      <c r="A347" s="7"/>
      <c r="B347" t="s">
        <v>115</v>
      </c>
      <c r="C347" s="83">
        <v>43781</v>
      </c>
      <c r="D347" t="s">
        <v>6</v>
      </c>
      <c r="E347" s="1">
        <v>2019</v>
      </c>
      <c r="F347" s="1">
        <v>2019</v>
      </c>
      <c r="G347" t="s">
        <v>412</v>
      </c>
      <c r="H347" s="41">
        <v>200</v>
      </c>
    </row>
    <row r="348" spans="1:8" hidden="1" x14ac:dyDescent="0.25">
      <c r="A348" s="7"/>
      <c r="B348" t="s">
        <v>115</v>
      </c>
      <c r="C348" s="83">
        <v>43782</v>
      </c>
      <c r="D348" t="s">
        <v>116</v>
      </c>
      <c r="E348" s="1">
        <v>2019</v>
      </c>
      <c r="F348" s="1" t="s">
        <v>19</v>
      </c>
      <c r="G348" t="s">
        <v>34</v>
      </c>
      <c r="H348" s="41">
        <v>250</v>
      </c>
    </row>
    <row r="349" spans="1:8" hidden="1" x14ac:dyDescent="0.25">
      <c r="A349" s="7"/>
      <c r="B349" t="s">
        <v>115</v>
      </c>
      <c r="C349" s="83">
        <v>43782</v>
      </c>
      <c r="D349" t="s">
        <v>116</v>
      </c>
      <c r="E349" s="1">
        <v>2019</v>
      </c>
      <c r="F349" s="1" t="s">
        <v>19</v>
      </c>
      <c r="G349" t="s">
        <v>43</v>
      </c>
      <c r="H349" s="41">
        <v>350</v>
      </c>
    </row>
    <row r="350" spans="1:8" hidden="1" x14ac:dyDescent="0.25">
      <c r="A350" s="7"/>
      <c r="B350" t="s">
        <v>115</v>
      </c>
      <c r="C350" s="83">
        <v>43782</v>
      </c>
      <c r="D350" t="s">
        <v>6</v>
      </c>
      <c r="E350" s="1">
        <v>2019</v>
      </c>
      <c r="F350" s="1">
        <v>2019</v>
      </c>
      <c r="G350" t="s">
        <v>413</v>
      </c>
      <c r="H350" s="41">
        <v>50</v>
      </c>
    </row>
    <row r="351" spans="1:8" hidden="1" x14ac:dyDescent="0.25">
      <c r="A351" s="7"/>
      <c r="B351" t="s">
        <v>115</v>
      </c>
      <c r="C351" s="83">
        <v>43783</v>
      </c>
      <c r="D351" t="s">
        <v>116</v>
      </c>
      <c r="E351" s="1">
        <v>2019</v>
      </c>
      <c r="F351" s="1" t="s">
        <v>19</v>
      </c>
      <c r="G351" t="s">
        <v>41</v>
      </c>
      <c r="H351" s="41">
        <v>250</v>
      </c>
    </row>
    <row r="352" spans="1:8" hidden="1" x14ac:dyDescent="0.25">
      <c r="A352" s="7"/>
      <c r="B352" t="s">
        <v>115</v>
      </c>
      <c r="C352" s="83">
        <v>43783</v>
      </c>
      <c r="D352" t="s">
        <v>116</v>
      </c>
      <c r="E352" s="1">
        <v>2019</v>
      </c>
      <c r="F352" s="1" t="s">
        <v>19</v>
      </c>
      <c r="G352" t="s">
        <v>47</v>
      </c>
      <c r="H352" s="41">
        <v>350</v>
      </c>
    </row>
    <row r="353" spans="1:8" hidden="1" x14ac:dyDescent="0.25">
      <c r="A353" s="7"/>
      <c r="B353" t="s">
        <v>115</v>
      </c>
      <c r="C353" s="83">
        <v>43787</v>
      </c>
      <c r="D353" t="s">
        <v>116</v>
      </c>
      <c r="E353" s="1">
        <v>2019</v>
      </c>
      <c r="F353" s="1" t="s">
        <v>16</v>
      </c>
      <c r="G353" t="s">
        <v>46</v>
      </c>
      <c r="H353" s="41">
        <v>150</v>
      </c>
    </row>
    <row r="354" spans="1:8" hidden="1" x14ac:dyDescent="0.25">
      <c r="A354" s="7"/>
      <c r="B354" t="s">
        <v>115</v>
      </c>
      <c r="C354" s="83">
        <v>43787</v>
      </c>
      <c r="D354" t="s">
        <v>116</v>
      </c>
      <c r="E354" s="1">
        <v>2019</v>
      </c>
      <c r="F354" s="1" t="s">
        <v>15</v>
      </c>
      <c r="G354" t="s">
        <v>46</v>
      </c>
      <c r="H354" s="41">
        <v>150</v>
      </c>
    </row>
    <row r="355" spans="1:8" hidden="1" x14ac:dyDescent="0.25">
      <c r="A355" s="7"/>
      <c r="B355" t="s">
        <v>115</v>
      </c>
      <c r="C355" s="83">
        <v>43787</v>
      </c>
      <c r="D355" t="s">
        <v>103</v>
      </c>
      <c r="F355" s="1" t="s">
        <v>414</v>
      </c>
      <c r="G355" t="s">
        <v>227</v>
      </c>
      <c r="H355" s="41">
        <v>100</v>
      </c>
    </row>
    <row r="356" spans="1:8" hidden="1" x14ac:dyDescent="0.25">
      <c r="A356" s="7"/>
      <c r="B356" t="s">
        <v>115</v>
      </c>
      <c r="C356" s="83">
        <v>43789</v>
      </c>
      <c r="D356" t="s">
        <v>116</v>
      </c>
      <c r="F356" s="1" t="s">
        <v>9</v>
      </c>
      <c r="G356" t="s">
        <v>32</v>
      </c>
      <c r="H356" s="41">
        <v>960</v>
      </c>
    </row>
    <row r="357" spans="1:8" hidden="1" x14ac:dyDescent="0.25">
      <c r="A357" s="7"/>
      <c r="B357" t="s">
        <v>115</v>
      </c>
      <c r="C357" s="83">
        <v>43789</v>
      </c>
      <c r="D357" t="s">
        <v>116</v>
      </c>
      <c r="E357" s="1">
        <v>2019</v>
      </c>
      <c r="F357" s="1" t="s">
        <v>11</v>
      </c>
      <c r="G357" t="s">
        <v>32</v>
      </c>
      <c r="H357" s="41">
        <v>220</v>
      </c>
    </row>
    <row r="358" spans="1:8" hidden="1" x14ac:dyDescent="0.25">
      <c r="A358" s="7"/>
      <c r="B358" t="s">
        <v>115</v>
      </c>
      <c r="C358" s="83">
        <v>43789</v>
      </c>
      <c r="D358" t="s">
        <v>116</v>
      </c>
      <c r="E358" s="1">
        <v>2019</v>
      </c>
      <c r="F358" s="1" t="s">
        <v>10</v>
      </c>
      <c r="G358" t="s">
        <v>32</v>
      </c>
      <c r="H358" s="41">
        <v>220</v>
      </c>
    </row>
    <row r="359" spans="1:8" hidden="1" x14ac:dyDescent="0.25">
      <c r="A359" s="7"/>
      <c r="B359" t="s">
        <v>115</v>
      </c>
      <c r="C359" s="83">
        <v>43790</v>
      </c>
      <c r="D359" t="s">
        <v>6</v>
      </c>
      <c r="E359" s="1">
        <v>2014</v>
      </c>
      <c r="F359" s="1">
        <v>2014</v>
      </c>
      <c r="G359" t="s">
        <v>279</v>
      </c>
      <c r="H359" s="41">
        <v>2375</v>
      </c>
    </row>
    <row r="360" spans="1:8" hidden="1" x14ac:dyDescent="0.25">
      <c r="A360" s="7"/>
      <c r="B360" t="s">
        <v>115</v>
      </c>
      <c r="C360" s="83">
        <v>43791</v>
      </c>
      <c r="D360" t="s">
        <v>103</v>
      </c>
      <c r="F360" s="1" t="s">
        <v>414</v>
      </c>
      <c r="G360" t="s">
        <v>415</v>
      </c>
      <c r="H360" s="41">
        <v>50</v>
      </c>
    </row>
    <row r="361" spans="1:8" hidden="1" x14ac:dyDescent="0.25">
      <c r="A361" s="7"/>
      <c r="B361" t="s">
        <v>115</v>
      </c>
      <c r="C361" s="83">
        <v>43792</v>
      </c>
      <c r="D361" t="s">
        <v>116</v>
      </c>
      <c r="F361" s="1" t="s">
        <v>9</v>
      </c>
      <c r="G361" t="s">
        <v>27</v>
      </c>
      <c r="H361" s="41">
        <v>200</v>
      </c>
    </row>
    <row r="362" spans="1:8" hidden="1" x14ac:dyDescent="0.25">
      <c r="A362" s="7"/>
      <c r="B362" t="s">
        <v>115</v>
      </c>
      <c r="C362" s="83">
        <v>43796</v>
      </c>
      <c r="D362" t="s">
        <v>5</v>
      </c>
      <c r="F362" s="1" t="s">
        <v>414</v>
      </c>
      <c r="G362" t="s">
        <v>416</v>
      </c>
      <c r="H362" s="41">
        <v>500</v>
      </c>
    </row>
    <row r="363" spans="1:8" hidden="1" x14ac:dyDescent="0.25">
      <c r="A363" s="7"/>
      <c r="B363" t="s">
        <v>115</v>
      </c>
      <c r="C363" s="83">
        <v>43796</v>
      </c>
      <c r="D363" t="s">
        <v>116</v>
      </c>
      <c r="E363" s="1">
        <v>2019</v>
      </c>
      <c r="F363" s="1" t="s">
        <v>19</v>
      </c>
      <c r="G363" t="s">
        <v>26</v>
      </c>
      <c r="H363" s="41">
        <v>240</v>
      </c>
    </row>
    <row r="364" spans="1:8" hidden="1" x14ac:dyDescent="0.25">
      <c r="A364" s="7"/>
      <c r="B364" t="s">
        <v>115</v>
      </c>
      <c r="C364" s="83">
        <v>43797</v>
      </c>
      <c r="D364" t="s">
        <v>116</v>
      </c>
      <c r="E364" s="1">
        <v>2019</v>
      </c>
      <c r="F364" s="1" t="s">
        <v>19</v>
      </c>
      <c r="G364" t="s">
        <v>31</v>
      </c>
      <c r="H364" s="41">
        <v>230</v>
      </c>
    </row>
    <row r="365" spans="1:8" hidden="1" x14ac:dyDescent="0.25">
      <c r="A365" s="7"/>
      <c r="B365" t="s">
        <v>115</v>
      </c>
      <c r="C365" s="83">
        <v>43801</v>
      </c>
      <c r="D365" t="s">
        <v>116</v>
      </c>
      <c r="E365" s="1">
        <v>2019</v>
      </c>
      <c r="F365" s="1" t="s">
        <v>16</v>
      </c>
      <c r="G365" t="s">
        <v>38</v>
      </c>
      <c r="H365" s="41">
        <v>200</v>
      </c>
    </row>
    <row r="366" spans="1:8" hidden="1" x14ac:dyDescent="0.25">
      <c r="A366" s="7"/>
      <c r="B366" t="s">
        <v>115</v>
      </c>
      <c r="C366" s="83">
        <v>43802</v>
      </c>
      <c r="D366" t="s">
        <v>116</v>
      </c>
      <c r="E366" s="1">
        <v>2019</v>
      </c>
      <c r="F366" s="1" t="s">
        <v>20</v>
      </c>
      <c r="G366" t="s">
        <v>374</v>
      </c>
      <c r="H366" s="41">
        <v>150</v>
      </c>
    </row>
    <row r="367" spans="1:8" hidden="1" x14ac:dyDescent="0.25">
      <c r="A367" s="7"/>
      <c r="B367" t="s">
        <v>115</v>
      </c>
      <c r="C367" s="83">
        <v>43803</v>
      </c>
      <c r="D367" t="s">
        <v>119</v>
      </c>
      <c r="F367" s="1" t="s">
        <v>20</v>
      </c>
      <c r="G367" t="s">
        <v>418</v>
      </c>
      <c r="H367" s="41">
        <v>100</v>
      </c>
    </row>
    <row r="368" spans="1:8" hidden="1" x14ac:dyDescent="0.25">
      <c r="A368" s="7"/>
      <c r="B368" t="s">
        <v>115</v>
      </c>
      <c r="C368" s="83">
        <v>43805</v>
      </c>
      <c r="D368" t="s">
        <v>287</v>
      </c>
      <c r="E368" s="1">
        <v>2018</v>
      </c>
      <c r="F368" s="1" t="s">
        <v>21</v>
      </c>
      <c r="G368" t="s">
        <v>30</v>
      </c>
      <c r="H368" s="41">
        <v>100</v>
      </c>
    </row>
    <row r="369" spans="1:8" hidden="1" x14ac:dyDescent="0.25">
      <c r="A369" s="7"/>
      <c r="B369" t="s">
        <v>115</v>
      </c>
      <c r="C369" s="83">
        <v>43805</v>
      </c>
      <c r="D369" t="s">
        <v>116</v>
      </c>
      <c r="E369" s="1">
        <v>2019</v>
      </c>
      <c r="F369" s="1" t="s">
        <v>20</v>
      </c>
      <c r="G369" t="s">
        <v>39</v>
      </c>
      <c r="H369" s="41">
        <v>400</v>
      </c>
    </row>
    <row r="370" spans="1:8" hidden="1" x14ac:dyDescent="0.25">
      <c r="A370" s="7"/>
      <c r="B370" t="s">
        <v>115</v>
      </c>
      <c r="C370" s="83">
        <v>43805</v>
      </c>
      <c r="D370" t="s">
        <v>116</v>
      </c>
      <c r="E370" s="1">
        <v>2019</v>
      </c>
      <c r="F370" s="1" t="s">
        <v>20</v>
      </c>
      <c r="G370" t="s">
        <v>30</v>
      </c>
      <c r="H370" s="41">
        <v>100</v>
      </c>
    </row>
    <row r="371" spans="1:8" hidden="1" x14ac:dyDescent="0.25">
      <c r="A371" s="7"/>
      <c r="B371" t="s">
        <v>115</v>
      </c>
      <c r="C371" s="83">
        <v>43807</v>
      </c>
      <c r="D371" t="s">
        <v>116</v>
      </c>
      <c r="E371" s="1">
        <v>2019</v>
      </c>
      <c r="F371" s="1" t="s">
        <v>9</v>
      </c>
      <c r="G371" t="s">
        <v>23</v>
      </c>
      <c r="H371" s="41">
        <v>250</v>
      </c>
    </row>
    <row r="372" spans="1:8" hidden="1" x14ac:dyDescent="0.25">
      <c r="A372" s="7"/>
      <c r="B372" t="s">
        <v>115</v>
      </c>
      <c r="C372" s="83">
        <v>43807</v>
      </c>
      <c r="D372" t="s">
        <v>5</v>
      </c>
      <c r="F372" s="1" t="s">
        <v>21</v>
      </c>
      <c r="G372" t="s">
        <v>416</v>
      </c>
      <c r="H372" s="41">
        <v>50</v>
      </c>
    </row>
    <row r="373" spans="1:8" hidden="1" x14ac:dyDescent="0.25">
      <c r="A373" s="7"/>
      <c r="B373" t="s">
        <v>115</v>
      </c>
      <c r="C373" s="83">
        <v>43809</v>
      </c>
      <c r="D373" t="s">
        <v>116</v>
      </c>
      <c r="E373" s="1">
        <v>2019</v>
      </c>
      <c r="F373" s="1" t="s">
        <v>17</v>
      </c>
      <c r="G373" t="s">
        <v>397</v>
      </c>
      <c r="H373" s="41">
        <v>250</v>
      </c>
    </row>
    <row r="374" spans="1:8" hidden="1" x14ac:dyDescent="0.25">
      <c r="A374" s="7"/>
      <c r="B374" t="s">
        <v>115</v>
      </c>
      <c r="C374" s="83">
        <v>43809</v>
      </c>
      <c r="D374" t="s">
        <v>116</v>
      </c>
      <c r="E374" s="1">
        <v>2019</v>
      </c>
      <c r="F374" s="1" t="s">
        <v>20</v>
      </c>
      <c r="G374" t="s">
        <v>24</v>
      </c>
      <c r="H374" s="41">
        <v>200</v>
      </c>
    </row>
    <row r="375" spans="1:8" hidden="1" x14ac:dyDescent="0.25">
      <c r="A375" s="7"/>
      <c r="B375" t="s">
        <v>115</v>
      </c>
      <c r="C375" s="83">
        <v>43809</v>
      </c>
      <c r="D375" t="s">
        <v>116</v>
      </c>
      <c r="E375" s="1">
        <v>2019</v>
      </c>
      <c r="F375" s="1" t="s">
        <v>18</v>
      </c>
      <c r="G375" t="s">
        <v>397</v>
      </c>
      <c r="H375" s="41">
        <v>250</v>
      </c>
    </row>
    <row r="376" spans="1:8" hidden="1" x14ac:dyDescent="0.25">
      <c r="A376" s="7"/>
      <c r="B376" t="s">
        <v>115</v>
      </c>
      <c r="C376" s="83">
        <v>43810</v>
      </c>
      <c r="D376" t="s">
        <v>116</v>
      </c>
      <c r="E376" s="1">
        <v>2019</v>
      </c>
      <c r="F376" s="1" t="s">
        <v>21</v>
      </c>
      <c r="G376" t="s">
        <v>155</v>
      </c>
      <c r="H376" s="41">
        <v>1200</v>
      </c>
    </row>
    <row r="377" spans="1:8" hidden="1" x14ac:dyDescent="0.25">
      <c r="A377" s="7"/>
      <c r="B377" t="s">
        <v>115</v>
      </c>
      <c r="C377" s="83">
        <v>43810</v>
      </c>
      <c r="D377" t="s">
        <v>116</v>
      </c>
      <c r="E377" s="1">
        <v>2019</v>
      </c>
      <c r="F377" s="1" t="s">
        <v>14</v>
      </c>
      <c r="G377" t="s">
        <v>370</v>
      </c>
      <c r="H377" s="41">
        <v>170</v>
      </c>
    </row>
    <row r="378" spans="1:8" hidden="1" x14ac:dyDescent="0.25">
      <c r="A378" s="7"/>
      <c r="B378" t="s">
        <v>115</v>
      </c>
      <c r="C378" s="83">
        <v>43810</v>
      </c>
      <c r="D378" t="s">
        <v>116</v>
      </c>
      <c r="E378" s="1">
        <v>2019</v>
      </c>
      <c r="F378" s="1" t="s">
        <v>12</v>
      </c>
      <c r="G378" t="s">
        <v>32</v>
      </c>
      <c r="H378" s="41">
        <v>220</v>
      </c>
    </row>
    <row r="379" spans="1:8" hidden="1" x14ac:dyDescent="0.25">
      <c r="A379" s="7"/>
      <c r="B379" t="s">
        <v>115</v>
      </c>
      <c r="C379" s="83">
        <v>43815</v>
      </c>
      <c r="D379" t="s">
        <v>287</v>
      </c>
      <c r="E379" s="1">
        <v>2018</v>
      </c>
      <c r="F379" s="1" t="s">
        <v>21</v>
      </c>
      <c r="G379" t="s">
        <v>34</v>
      </c>
      <c r="H379" s="41">
        <v>250</v>
      </c>
    </row>
    <row r="380" spans="1:8" hidden="1" x14ac:dyDescent="0.25">
      <c r="A380" s="7"/>
      <c r="B380" t="s">
        <v>115</v>
      </c>
      <c r="C380" s="83">
        <v>43815</v>
      </c>
      <c r="D380" t="s">
        <v>116</v>
      </c>
      <c r="E380" s="1">
        <v>2019</v>
      </c>
      <c r="F380" s="1" t="s">
        <v>20</v>
      </c>
      <c r="G380" t="s">
        <v>43</v>
      </c>
      <c r="H380" s="41">
        <v>350</v>
      </c>
    </row>
    <row r="381" spans="1:8" hidden="1" x14ac:dyDescent="0.25">
      <c r="A381" s="7"/>
      <c r="B381" t="s">
        <v>115</v>
      </c>
      <c r="C381" s="83">
        <v>43815</v>
      </c>
      <c r="D381" t="s">
        <v>116</v>
      </c>
      <c r="E381" s="1">
        <v>2019</v>
      </c>
      <c r="F381" s="1" t="s">
        <v>20</v>
      </c>
      <c r="G381" t="s">
        <v>34</v>
      </c>
      <c r="H381" s="41">
        <v>250</v>
      </c>
    </row>
    <row r="382" spans="1:8" hidden="1" x14ac:dyDescent="0.25">
      <c r="A382" s="7"/>
      <c r="B382" t="s">
        <v>115</v>
      </c>
      <c r="C382" s="83">
        <v>43816</v>
      </c>
      <c r="D382" t="s">
        <v>116</v>
      </c>
      <c r="E382" s="1">
        <v>2019</v>
      </c>
      <c r="F382" s="1" t="s">
        <v>20</v>
      </c>
      <c r="G382" t="s">
        <v>41</v>
      </c>
      <c r="H382" s="41">
        <v>250</v>
      </c>
    </row>
    <row r="383" spans="1:8" hidden="1" x14ac:dyDescent="0.25">
      <c r="A383" s="7"/>
      <c r="B383" t="s">
        <v>115</v>
      </c>
      <c r="C383" s="83">
        <v>43817</v>
      </c>
      <c r="D383" t="s">
        <v>116</v>
      </c>
      <c r="F383" s="1" t="s">
        <v>9</v>
      </c>
      <c r="G383" t="s">
        <v>35</v>
      </c>
      <c r="H383" s="41">
        <v>600</v>
      </c>
    </row>
    <row r="384" spans="1:8" hidden="1" x14ac:dyDescent="0.25">
      <c r="A384" s="7"/>
      <c r="B384" t="s">
        <v>115</v>
      </c>
      <c r="C384" s="83">
        <v>43818</v>
      </c>
      <c r="D384" t="s">
        <v>116</v>
      </c>
      <c r="E384" s="1">
        <v>2019</v>
      </c>
      <c r="F384" s="1" t="s">
        <v>17</v>
      </c>
      <c r="G384" t="s">
        <v>46</v>
      </c>
      <c r="H384" s="41">
        <v>150</v>
      </c>
    </row>
    <row r="385" spans="1:8" hidden="1" x14ac:dyDescent="0.25">
      <c r="A385" s="7"/>
      <c r="B385" t="s">
        <v>115</v>
      </c>
      <c r="C385" s="83">
        <v>43818</v>
      </c>
      <c r="D385" t="s">
        <v>287</v>
      </c>
      <c r="E385" s="1">
        <v>2018</v>
      </c>
      <c r="F385" s="1" t="s">
        <v>21</v>
      </c>
      <c r="G385" t="s">
        <v>39</v>
      </c>
      <c r="H385" s="41">
        <v>400</v>
      </c>
    </row>
    <row r="386" spans="1:8" hidden="1" x14ac:dyDescent="0.25">
      <c r="A386" s="7"/>
      <c r="B386" t="s">
        <v>115</v>
      </c>
      <c r="C386" s="83">
        <v>43818</v>
      </c>
      <c r="D386" t="s">
        <v>116</v>
      </c>
      <c r="E386" s="1">
        <v>2019</v>
      </c>
      <c r="F386" s="1" t="s">
        <v>18</v>
      </c>
      <c r="G386" t="s">
        <v>46</v>
      </c>
      <c r="H386" s="41">
        <v>150</v>
      </c>
    </row>
    <row r="387" spans="1:8" ht="15" hidden="1" customHeight="1" x14ac:dyDescent="0.25">
      <c r="A387" s="7"/>
      <c r="B387" t="s">
        <v>115</v>
      </c>
      <c r="C387" s="83">
        <v>43819</v>
      </c>
      <c r="D387" t="s">
        <v>116</v>
      </c>
      <c r="E387" s="1">
        <v>2019</v>
      </c>
      <c r="F387" s="1" t="s">
        <v>21</v>
      </c>
      <c r="G387" t="s">
        <v>373</v>
      </c>
      <c r="H387" s="41">
        <v>20</v>
      </c>
    </row>
    <row r="388" spans="1:8" hidden="1" x14ac:dyDescent="0.25">
      <c r="A388" s="7"/>
      <c r="B388" t="s">
        <v>115</v>
      </c>
      <c r="C388" s="83">
        <v>43819</v>
      </c>
      <c r="D388" t="s">
        <v>116</v>
      </c>
      <c r="E388" s="1">
        <v>2019</v>
      </c>
      <c r="F388" s="1" t="s">
        <v>20</v>
      </c>
      <c r="G388" t="s">
        <v>47</v>
      </c>
      <c r="H388" s="41">
        <v>350</v>
      </c>
    </row>
    <row r="389" spans="1:8" hidden="1" x14ac:dyDescent="0.25">
      <c r="A389" s="7"/>
      <c r="B389" t="s">
        <v>115</v>
      </c>
      <c r="C389" s="83">
        <v>43836</v>
      </c>
      <c r="D389" t="s">
        <v>116</v>
      </c>
      <c r="E389" s="1">
        <v>2019</v>
      </c>
      <c r="F389" s="1" t="s">
        <v>21</v>
      </c>
      <c r="G389" t="s">
        <v>30</v>
      </c>
      <c r="H389" s="41">
        <v>100</v>
      </c>
    </row>
    <row r="390" spans="1:8" hidden="1" x14ac:dyDescent="0.25">
      <c r="A390" s="7"/>
      <c r="B390" t="s">
        <v>115</v>
      </c>
      <c r="C390" s="83">
        <v>43836</v>
      </c>
      <c r="D390" t="s">
        <v>116</v>
      </c>
      <c r="E390" s="1">
        <v>2019</v>
      </c>
      <c r="F390" s="1" t="s">
        <v>21</v>
      </c>
      <c r="G390" t="s">
        <v>24</v>
      </c>
      <c r="H390" s="41">
        <v>200</v>
      </c>
    </row>
    <row r="391" spans="1:8" hidden="1" x14ac:dyDescent="0.25">
      <c r="A391" s="7"/>
      <c r="B391" t="s">
        <v>115</v>
      </c>
      <c r="C391" s="83">
        <v>43836</v>
      </c>
      <c r="D391" t="s">
        <v>119</v>
      </c>
      <c r="F391" s="1" t="s">
        <v>10</v>
      </c>
      <c r="G391" t="s">
        <v>281</v>
      </c>
      <c r="H391" s="41">
        <v>100</v>
      </c>
    </row>
    <row r="392" spans="1:8" hidden="1" x14ac:dyDescent="0.25">
      <c r="A392" s="7"/>
      <c r="B392" t="s">
        <v>115</v>
      </c>
      <c r="C392" s="83">
        <v>43836</v>
      </c>
      <c r="D392" t="s">
        <v>8</v>
      </c>
      <c r="E392" s="1">
        <v>2019</v>
      </c>
      <c r="F392" s="1" t="s">
        <v>10</v>
      </c>
      <c r="G392" t="s">
        <v>195</v>
      </c>
      <c r="H392" s="41">
        <v>600</v>
      </c>
    </row>
    <row r="393" spans="1:8" hidden="1" x14ac:dyDescent="0.25">
      <c r="A393" s="7"/>
      <c r="B393" t="s">
        <v>115</v>
      </c>
      <c r="C393" s="83">
        <v>43838</v>
      </c>
      <c r="D393" t="s">
        <v>116</v>
      </c>
      <c r="E393" s="1">
        <v>2019</v>
      </c>
      <c r="F393" s="1" t="s">
        <v>21</v>
      </c>
      <c r="G393" t="s">
        <v>374</v>
      </c>
      <c r="H393" s="41">
        <v>150</v>
      </c>
    </row>
    <row r="394" spans="1:8" hidden="1" x14ac:dyDescent="0.25">
      <c r="A394" s="7"/>
      <c r="B394" t="s">
        <v>115</v>
      </c>
      <c r="C394" s="83">
        <v>43838</v>
      </c>
      <c r="D394" t="s">
        <v>287</v>
      </c>
      <c r="E394" s="1">
        <v>2019</v>
      </c>
      <c r="F394" s="1" t="s">
        <v>21</v>
      </c>
      <c r="G394" t="s">
        <v>374</v>
      </c>
      <c r="H394" s="41">
        <v>150</v>
      </c>
    </row>
    <row r="395" spans="1:8" hidden="1" x14ac:dyDescent="0.25">
      <c r="A395" s="7"/>
      <c r="B395" t="s">
        <v>115</v>
      </c>
      <c r="C395" s="83">
        <v>43838</v>
      </c>
      <c r="D395" t="s">
        <v>287</v>
      </c>
      <c r="E395" s="1">
        <v>2019</v>
      </c>
      <c r="F395" s="1" t="s">
        <v>21</v>
      </c>
      <c r="G395" t="s">
        <v>31</v>
      </c>
      <c r="H395" s="76">
        <v>230</v>
      </c>
    </row>
    <row r="396" spans="1:8" hidden="1" x14ac:dyDescent="0.25">
      <c r="A396" s="7"/>
      <c r="B396" t="s">
        <v>115</v>
      </c>
      <c r="C396" s="83">
        <v>43838</v>
      </c>
      <c r="D396" t="s">
        <v>116</v>
      </c>
      <c r="E396" s="1">
        <v>2019</v>
      </c>
      <c r="F396" s="1" t="s">
        <v>20</v>
      </c>
      <c r="G396" t="s">
        <v>31</v>
      </c>
      <c r="H396" s="41">
        <v>230</v>
      </c>
    </row>
    <row r="397" spans="1:8" hidden="1" x14ac:dyDescent="0.25">
      <c r="A397" s="7"/>
      <c r="B397" t="s">
        <v>115</v>
      </c>
      <c r="C397" s="83">
        <v>43839</v>
      </c>
      <c r="D397" t="s">
        <v>116</v>
      </c>
      <c r="E397" s="1">
        <v>2019</v>
      </c>
      <c r="F397" s="1" t="s">
        <v>20</v>
      </c>
      <c r="G397" t="s">
        <v>26</v>
      </c>
      <c r="H397" s="41">
        <v>240</v>
      </c>
    </row>
    <row r="398" spans="1:8" hidden="1" x14ac:dyDescent="0.25">
      <c r="A398" s="7"/>
      <c r="B398" t="s">
        <v>115</v>
      </c>
      <c r="C398" s="83">
        <v>43843</v>
      </c>
      <c r="D398" t="s">
        <v>116</v>
      </c>
      <c r="E398" s="1">
        <v>2019</v>
      </c>
      <c r="F398" s="1" t="s">
        <v>21</v>
      </c>
      <c r="G398" t="s">
        <v>39</v>
      </c>
      <c r="H398" s="41">
        <v>400</v>
      </c>
    </row>
    <row r="399" spans="1:8" hidden="1" x14ac:dyDescent="0.25">
      <c r="A399" s="7"/>
      <c r="B399" t="s">
        <v>115</v>
      </c>
      <c r="C399" s="83">
        <v>43843</v>
      </c>
      <c r="D399" t="s">
        <v>8</v>
      </c>
      <c r="E399" s="1">
        <v>2019</v>
      </c>
      <c r="F399" s="1" t="s">
        <v>10</v>
      </c>
      <c r="G399" t="s">
        <v>27</v>
      </c>
      <c r="H399" s="41">
        <v>150</v>
      </c>
    </row>
    <row r="400" spans="1:8" hidden="1" x14ac:dyDescent="0.25">
      <c r="A400" s="7"/>
      <c r="B400" t="s">
        <v>115</v>
      </c>
      <c r="C400" s="83">
        <v>43843</v>
      </c>
      <c r="D400" t="s">
        <v>8</v>
      </c>
      <c r="E400" s="1">
        <v>2019</v>
      </c>
      <c r="F400" s="1" t="s">
        <v>10</v>
      </c>
      <c r="G400" t="s">
        <v>40</v>
      </c>
      <c r="H400" s="41">
        <v>150</v>
      </c>
    </row>
    <row r="401" spans="1:8" hidden="1" x14ac:dyDescent="0.25">
      <c r="A401" s="7"/>
      <c r="B401" t="s">
        <v>115</v>
      </c>
      <c r="C401" s="83">
        <v>43843</v>
      </c>
      <c r="D401" t="s">
        <v>116</v>
      </c>
      <c r="E401" s="1">
        <v>2019</v>
      </c>
      <c r="F401" s="1" t="s">
        <v>19</v>
      </c>
      <c r="G401" t="s">
        <v>397</v>
      </c>
      <c r="H401" s="41">
        <v>250</v>
      </c>
    </row>
    <row r="402" spans="1:8" hidden="1" x14ac:dyDescent="0.25">
      <c r="A402" s="7"/>
      <c r="B402" t="s">
        <v>115</v>
      </c>
      <c r="C402" s="83">
        <v>43844</v>
      </c>
      <c r="D402" t="s">
        <v>116</v>
      </c>
      <c r="E402" s="1">
        <v>2019</v>
      </c>
      <c r="F402" s="1" t="s">
        <v>21</v>
      </c>
      <c r="G402" t="s">
        <v>43</v>
      </c>
      <c r="H402" s="41">
        <v>350</v>
      </c>
    </row>
    <row r="403" spans="1:8" hidden="1" x14ac:dyDescent="0.25">
      <c r="A403" s="7"/>
      <c r="B403" t="s">
        <v>115</v>
      </c>
      <c r="C403" s="83">
        <v>43844</v>
      </c>
      <c r="D403" t="s">
        <v>116</v>
      </c>
      <c r="E403" s="1">
        <v>2019</v>
      </c>
      <c r="F403" s="1" t="s">
        <v>21</v>
      </c>
      <c r="G403" t="s">
        <v>34</v>
      </c>
      <c r="H403" s="41">
        <v>250</v>
      </c>
    </row>
    <row r="404" spans="1:8" hidden="1" x14ac:dyDescent="0.25">
      <c r="A404" s="7"/>
      <c r="B404" t="s">
        <v>115</v>
      </c>
      <c r="C404" s="83">
        <v>43844</v>
      </c>
      <c r="D404" t="s">
        <v>8</v>
      </c>
      <c r="E404" s="1">
        <v>2019</v>
      </c>
      <c r="F404" s="1" t="s">
        <v>10</v>
      </c>
      <c r="G404" t="s">
        <v>34</v>
      </c>
      <c r="H404" s="41">
        <v>150</v>
      </c>
    </row>
    <row r="405" spans="1:8" hidden="1" x14ac:dyDescent="0.25">
      <c r="A405" s="7"/>
      <c r="B405" t="s">
        <v>115</v>
      </c>
      <c r="C405" s="83">
        <v>43844</v>
      </c>
      <c r="D405" t="s">
        <v>113</v>
      </c>
      <c r="F405" s="1" t="s">
        <v>10</v>
      </c>
      <c r="H405" s="41">
        <v>600</v>
      </c>
    </row>
    <row r="406" spans="1:8" hidden="1" x14ac:dyDescent="0.25">
      <c r="A406" s="7"/>
      <c r="B406" t="s">
        <v>115</v>
      </c>
      <c r="C406" s="83">
        <v>43845</v>
      </c>
      <c r="D406" t="s">
        <v>116</v>
      </c>
      <c r="E406" s="1">
        <v>2019</v>
      </c>
      <c r="F406" s="1" t="s">
        <v>21</v>
      </c>
      <c r="G406" t="s">
        <v>47</v>
      </c>
      <c r="H406" s="41">
        <v>350</v>
      </c>
    </row>
    <row r="407" spans="1:8" hidden="1" x14ac:dyDescent="0.25">
      <c r="A407" s="7"/>
      <c r="B407" t="s">
        <v>115</v>
      </c>
      <c r="C407" s="83">
        <v>43846</v>
      </c>
      <c r="D407" t="s">
        <v>116</v>
      </c>
      <c r="E407" s="1">
        <v>2019</v>
      </c>
      <c r="F407" s="1" t="s">
        <v>21</v>
      </c>
      <c r="G407" t="s">
        <v>41</v>
      </c>
      <c r="H407" s="41">
        <v>250</v>
      </c>
    </row>
    <row r="408" spans="1:8" hidden="1" x14ac:dyDescent="0.25">
      <c r="A408" s="7"/>
      <c r="B408" t="s">
        <v>115</v>
      </c>
      <c r="C408" s="83">
        <v>43846</v>
      </c>
      <c r="D408" t="s">
        <v>287</v>
      </c>
      <c r="E408" s="1">
        <v>2019</v>
      </c>
      <c r="F408" s="1" t="s">
        <v>21</v>
      </c>
      <c r="G408" t="s">
        <v>43</v>
      </c>
      <c r="H408" s="41">
        <v>350</v>
      </c>
    </row>
    <row r="409" spans="1:8" hidden="1" x14ac:dyDescent="0.25">
      <c r="A409" s="7"/>
      <c r="B409" t="s">
        <v>115</v>
      </c>
      <c r="C409" s="83">
        <v>43846</v>
      </c>
      <c r="D409" t="s">
        <v>8</v>
      </c>
      <c r="E409" s="1">
        <v>2019</v>
      </c>
      <c r="F409" s="1" t="s">
        <v>10</v>
      </c>
      <c r="G409" t="s">
        <v>41</v>
      </c>
      <c r="H409" s="41">
        <v>200</v>
      </c>
    </row>
    <row r="410" spans="1:8" hidden="1" x14ac:dyDescent="0.25">
      <c r="A410" s="7"/>
      <c r="B410" t="s">
        <v>115</v>
      </c>
      <c r="C410" s="83">
        <v>43846</v>
      </c>
      <c r="D410" t="s">
        <v>119</v>
      </c>
      <c r="F410" s="1" t="s">
        <v>10</v>
      </c>
      <c r="G410" t="s">
        <v>197</v>
      </c>
      <c r="H410" s="41">
        <v>50</v>
      </c>
    </row>
    <row r="411" spans="1:8" hidden="1" x14ac:dyDescent="0.25">
      <c r="A411" s="7"/>
      <c r="B411" t="s">
        <v>115</v>
      </c>
      <c r="C411" s="83">
        <v>43846</v>
      </c>
      <c r="D411" t="s">
        <v>8</v>
      </c>
      <c r="E411" s="1">
        <v>2019</v>
      </c>
      <c r="F411" s="1" t="s">
        <v>10</v>
      </c>
      <c r="G411" t="s">
        <v>28</v>
      </c>
      <c r="H411" s="41">
        <v>100</v>
      </c>
    </row>
    <row r="412" spans="1:8" hidden="1" x14ac:dyDescent="0.25">
      <c r="A412" s="7"/>
      <c r="B412" t="s">
        <v>115</v>
      </c>
      <c r="C412" s="83">
        <v>43846</v>
      </c>
      <c r="D412" t="s">
        <v>8</v>
      </c>
      <c r="E412" s="1">
        <v>2019</v>
      </c>
      <c r="F412" s="1" t="s">
        <v>10</v>
      </c>
      <c r="G412" t="s">
        <v>57</v>
      </c>
      <c r="H412" s="41">
        <v>150</v>
      </c>
    </row>
    <row r="413" spans="1:8" hidden="1" x14ac:dyDescent="0.25">
      <c r="A413" s="7"/>
      <c r="B413" t="s">
        <v>115</v>
      </c>
      <c r="C413" s="83">
        <v>43846</v>
      </c>
      <c r="D413" t="s">
        <v>116</v>
      </c>
      <c r="E413" s="1">
        <v>2019</v>
      </c>
      <c r="F413" s="1" t="s">
        <v>10</v>
      </c>
      <c r="G413" t="s">
        <v>42</v>
      </c>
      <c r="H413" s="41">
        <v>50</v>
      </c>
    </row>
    <row r="414" spans="1:8" hidden="1" x14ac:dyDescent="0.25">
      <c r="A414" s="7"/>
      <c r="B414" t="s">
        <v>115</v>
      </c>
      <c r="C414" s="83">
        <v>43846</v>
      </c>
      <c r="D414" t="s">
        <v>116</v>
      </c>
      <c r="E414" s="1">
        <v>2019</v>
      </c>
      <c r="F414" s="1" t="s">
        <v>14</v>
      </c>
      <c r="G414" t="s">
        <v>33</v>
      </c>
      <c r="H414" s="41">
        <v>170</v>
      </c>
    </row>
    <row r="415" spans="1:8" hidden="1" x14ac:dyDescent="0.25">
      <c r="A415" s="7"/>
      <c r="B415" t="s">
        <v>115</v>
      </c>
      <c r="C415" s="83">
        <v>43850</v>
      </c>
      <c r="D415" t="s">
        <v>116</v>
      </c>
      <c r="E415" s="1">
        <v>2019</v>
      </c>
      <c r="F415" s="1" t="s">
        <v>14</v>
      </c>
      <c r="G415" t="s">
        <v>32</v>
      </c>
      <c r="H415" s="41">
        <v>100</v>
      </c>
    </row>
    <row r="416" spans="1:8" hidden="1" x14ac:dyDescent="0.25">
      <c r="A416" s="7"/>
      <c r="B416" t="s">
        <v>115</v>
      </c>
      <c r="C416" s="83">
        <v>43850</v>
      </c>
      <c r="D416" t="s">
        <v>116</v>
      </c>
      <c r="E416" s="1">
        <v>2019</v>
      </c>
      <c r="F416" s="1" t="s">
        <v>19</v>
      </c>
      <c r="G416" t="s">
        <v>46</v>
      </c>
      <c r="H416" s="41">
        <v>150</v>
      </c>
    </row>
    <row r="417" spans="1:8" hidden="1" x14ac:dyDescent="0.25">
      <c r="A417" s="7"/>
      <c r="B417" t="s">
        <v>115</v>
      </c>
      <c r="C417" s="83">
        <v>43851</v>
      </c>
      <c r="D417" t="s">
        <v>8</v>
      </c>
      <c r="E417" s="1">
        <v>2019</v>
      </c>
      <c r="F417" s="1" t="s">
        <v>10</v>
      </c>
      <c r="G417" t="s">
        <v>24</v>
      </c>
      <c r="H417" s="41">
        <v>100</v>
      </c>
    </row>
    <row r="418" spans="1:8" hidden="1" x14ac:dyDescent="0.25">
      <c r="A418" s="7"/>
      <c r="B418" t="s">
        <v>115</v>
      </c>
      <c r="C418" s="83">
        <v>43851</v>
      </c>
      <c r="D418" t="s">
        <v>119</v>
      </c>
      <c r="F418" s="1" t="s">
        <v>10</v>
      </c>
      <c r="G418" t="s">
        <v>286</v>
      </c>
      <c r="H418" s="41">
        <v>100</v>
      </c>
    </row>
    <row r="419" spans="1:8" hidden="1" x14ac:dyDescent="0.25">
      <c r="A419" s="7"/>
      <c r="B419" t="s">
        <v>115</v>
      </c>
      <c r="C419" s="83">
        <v>43851</v>
      </c>
      <c r="D419" t="s">
        <v>108</v>
      </c>
      <c r="F419" s="1" t="s">
        <v>10</v>
      </c>
      <c r="H419" s="41">
        <v>20</v>
      </c>
    </row>
    <row r="420" spans="1:8" hidden="1" x14ac:dyDescent="0.25">
      <c r="A420" s="7"/>
      <c r="B420" t="s">
        <v>115</v>
      </c>
      <c r="C420" s="83">
        <v>43854</v>
      </c>
      <c r="D420" t="s">
        <v>116</v>
      </c>
      <c r="F420" s="1" t="s">
        <v>9</v>
      </c>
      <c r="G420" t="s">
        <v>35</v>
      </c>
      <c r="H420" s="41">
        <v>300</v>
      </c>
    </row>
    <row r="421" spans="1:8" hidden="1" x14ac:dyDescent="0.25">
      <c r="A421" s="7"/>
      <c r="B421" t="s">
        <v>115</v>
      </c>
      <c r="C421" s="83">
        <v>43854</v>
      </c>
      <c r="D421" t="s">
        <v>116</v>
      </c>
      <c r="E421" s="1">
        <v>2019</v>
      </c>
      <c r="F421" s="1" t="s">
        <v>21</v>
      </c>
      <c r="G421" t="s">
        <v>26</v>
      </c>
      <c r="H421" s="41">
        <v>240</v>
      </c>
    </row>
    <row r="422" spans="1:8" hidden="1" x14ac:dyDescent="0.25">
      <c r="A422" s="7"/>
      <c r="B422" t="s">
        <v>115</v>
      </c>
      <c r="C422" s="83">
        <v>43854</v>
      </c>
      <c r="D422" t="s">
        <v>119</v>
      </c>
      <c r="F422" s="1" t="s">
        <v>10</v>
      </c>
      <c r="H422" s="41">
        <v>200</v>
      </c>
    </row>
    <row r="423" spans="1:8" hidden="1" x14ac:dyDescent="0.25">
      <c r="A423" s="7"/>
      <c r="B423" t="s">
        <v>115</v>
      </c>
      <c r="C423" s="83">
        <v>43859</v>
      </c>
      <c r="D423" t="s">
        <v>128</v>
      </c>
      <c r="E423" s="1">
        <v>2019</v>
      </c>
      <c r="F423" s="1" t="s">
        <v>10</v>
      </c>
      <c r="G423" t="s">
        <v>283</v>
      </c>
      <c r="H423" s="41">
        <v>100</v>
      </c>
    </row>
    <row r="424" spans="1:8" hidden="1" x14ac:dyDescent="0.25">
      <c r="A424" s="7"/>
      <c r="B424" t="s">
        <v>115</v>
      </c>
      <c r="C424" s="83">
        <v>43801</v>
      </c>
      <c r="D424" t="s">
        <v>116</v>
      </c>
      <c r="E424" s="1">
        <v>2019</v>
      </c>
      <c r="F424" s="1" t="s">
        <v>21</v>
      </c>
      <c r="G424" t="s">
        <v>31</v>
      </c>
      <c r="H424" s="41">
        <v>230</v>
      </c>
    </row>
    <row r="425" spans="1:8" hidden="1" x14ac:dyDescent="0.25">
      <c r="A425" s="7"/>
      <c r="B425" t="s">
        <v>115</v>
      </c>
      <c r="C425" s="83">
        <v>43821</v>
      </c>
      <c r="D425" t="s">
        <v>116</v>
      </c>
      <c r="F425" s="1" t="s">
        <v>9</v>
      </c>
      <c r="G425" t="s">
        <v>204</v>
      </c>
      <c r="H425" s="41">
        <v>1000</v>
      </c>
    </row>
    <row r="426" spans="1:8" hidden="1" x14ac:dyDescent="0.25">
      <c r="A426" s="7"/>
      <c r="B426" t="s">
        <v>115</v>
      </c>
      <c r="C426" s="83">
        <v>43871</v>
      </c>
      <c r="D426" t="s">
        <v>116</v>
      </c>
      <c r="E426" s="1">
        <v>2019</v>
      </c>
      <c r="F426" s="1" t="s">
        <v>16</v>
      </c>
      <c r="G426" t="s">
        <v>40</v>
      </c>
      <c r="H426" s="41">
        <v>250</v>
      </c>
    </row>
    <row r="427" spans="1:8" x14ac:dyDescent="0.25">
      <c r="A427" s="7"/>
      <c r="B427" t="s">
        <v>115</v>
      </c>
      <c r="C427" s="90"/>
      <c r="D427" t="s">
        <v>116</v>
      </c>
      <c r="E427" s="1">
        <v>2019</v>
      </c>
      <c r="F427" s="1" t="s">
        <v>17</v>
      </c>
      <c r="G427" t="s">
        <v>40</v>
      </c>
      <c r="H427" s="41">
        <v>350</v>
      </c>
    </row>
    <row r="428" spans="1:8" hidden="1" x14ac:dyDescent="0.25">
      <c r="A428" s="7"/>
      <c r="B428" t="s">
        <v>115</v>
      </c>
      <c r="C428" s="83">
        <v>43871</v>
      </c>
      <c r="D428" t="s">
        <v>116</v>
      </c>
      <c r="E428" s="1">
        <v>2019</v>
      </c>
      <c r="F428" s="1" t="s">
        <v>18</v>
      </c>
      <c r="G428" t="s">
        <v>40</v>
      </c>
      <c r="H428" s="41">
        <v>350</v>
      </c>
    </row>
    <row r="429" spans="1:8" hidden="1" x14ac:dyDescent="0.25">
      <c r="A429" s="7"/>
      <c r="B429" t="s">
        <v>115</v>
      </c>
      <c r="C429" s="83">
        <v>43871</v>
      </c>
      <c r="D429" t="s">
        <v>116</v>
      </c>
      <c r="E429" s="1">
        <v>2019</v>
      </c>
      <c r="F429" s="1" t="s">
        <v>19</v>
      </c>
      <c r="G429" t="s">
        <v>40</v>
      </c>
      <c r="H429" s="41">
        <v>50</v>
      </c>
    </row>
    <row r="430" spans="1:8" hidden="1" x14ac:dyDescent="0.25">
      <c r="A430" s="7"/>
      <c r="B430" t="s">
        <v>115</v>
      </c>
      <c r="C430" s="83">
        <v>43871</v>
      </c>
      <c r="D430" t="s">
        <v>116</v>
      </c>
      <c r="E430" s="1">
        <v>2020</v>
      </c>
      <c r="F430" s="1" t="s">
        <v>10</v>
      </c>
      <c r="G430" t="s">
        <v>39</v>
      </c>
      <c r="H430" s="41">
        <v>400</v>
      </c>
    </row>
    <row r="431" spans="1:8" hidden="1" x14ac:dyDescent="0.25">
      <c r="A431" s="7"/>
      <c r="B431" t="s">
        <v>115</v>
      </c>
      <c r="C431" s="83">
        <v>43871</v>
      </c>
      <c r="D431" t="s">
        <v>116</v>
      </c>
      <c r="E431" s="1">
        <v>2020</v>
      </c>
      <c r="F431" s="1" t="s">
        <v>10</v>
      </c>
      <c r="G431" t="s">
        <v>24</v>
      </c>
      <c r="H431" s="41">
        <v>200</v>
      </c>
    </row>
    <row r="432" spans="1:8" hidden="1" x14ac:dyDescent="0.25">
      <c r="A432" s="7"/>
      <c r="B432" t="s">
        <v>115</v>
      </c>
      <c r="C432" s="83">
        <v>43871</v>
      </c>
      <c r="D432" t="s">
        <v>116</v>
      </c>
      <c r="E432" s="1">
        <v>2020</v>
      </c>
      <c r="F432" s="1" t="s">
        <v>10</v>
      </c>
      <c r="G432" t="s">
        <v>30</v>
      </c>
      <c r="H432" s="41">
        <v>100</v>
      </c>
    </row>
    <row r="433" spans="1:8" hidden="1" x14ac:dyDescent="0.25">
      <c r="A433" s="7"/>
      <c r="B433" t="s">
        <v>115</v>
      </c>
      <c r="C433" s="83">
        <v>43872</v>
      </c>
      <c r="D433" t="s">
        <v>116</v>
      </c>
      <c r="E433" s="1">
        <v>2019</v>
      </c>
      <c r="F433" s="1" t="s">
        <v>20</v>
      </c>
      <c r="G433" t="s">
        <v>38</v>
      </c>
      <c r="H433" s="41">
        <v>200</v>
      </c>
    </row>
    <row r="434" spans="1:8" hidden="1" x14ac:dyDescent="0.25">
      <c r="A434" s="7"/>
      <c r="B434" t="s">
        <v>115</v>
      </c>
      <c r="C434" s="83">
        <v>43872</v>
      </c>
      <c r="D434" t="s">
        <v>116</v>
      </c>
      <c r="E434" s="1">
        <v>2019</v>
      </c>
      <c r="F434" s="1" t="s">
        <v>21</v>
      </c>
      <c r="G434" t="s">
        <v>38</v>
      </c>
      <c r="H434" s="41">
        <v>200</v>
      </c>
    </row>
    <row r="435" spans="1:8" hidden="1" x14ac:dyDescent="0.25">
      <c r="A435" s="7"/>
      <c r="B435" t="s">
        <v>115</v>
      </c>
      <c r="C435" s="83">
        <v>43872</v>
      </c>
      <c r="D435" t="s">
        <v>116</v>
      </c>
      <c r="E435" s="1">
        <v>2020</v>
      </c>
      <c r="F435" s="1" t="s">
        <v>10</v>
      </c>
      <c r="G435" t="s">
        <v>47</v>
      </c>
      <c r="H435" s="41">
        <v>350</v>
      </c>
    </row>
    <row r="436" spans="1:8" hidden="1" x14ac:dyDescent="0.25">
      <c r="A436" s="7"/>
      <c r="B436" t="s">
        <v>115</v>
      </c>
      <c r="C436" s="83">
        <v>43873</v>
      </c>
      <c r="D436" t="s">
        <v>116</v>
      </c>
      <c r="E436" s="1">
        <v>2020</v>
      </c>
      <c r="F436" s="1" t="s">
        <v>10</v>
      </c>
      <c r="G436" t="s">
        <v>34</v>
      </c>
      <c r="H436" s="41">
        <v>250</v>
      </c>
    </row>
    <row r="437" spans="1:8" hidden="1" x14ac:dyDescent="0.25">
      <c r="A437" s="7"/>
      <c r="B437" t="s">
        <v>115</v>
      </c>
      <c r="C437" s="83">
        <v>43873</v>
      </c>
      <c r="D437" t="s">
        <v>101</v>
      </c>
      <c r="E437" s="1">
        <v>2020</v>
      </c>
      <c r="F437" s="1" t="s">
        <v>11</v>
      </c>
      <c r="G437" t="s">
        <v>435</v>
      </c>
      <c r="H437" s="41">
        <v>150</v>
      </c>
    </row>
    <row r="438" spans="1:8" hidden="1" x14ac:dyDescent="0.25">
      <c r="A438" s="7"/>
      <c r="B438" t="s">
        <v>115</v>
      </c>
      <c r="C438" s="83">
        <v>43874</v>
      </c>
      <c r="D438" t="s">
        <v>119</v>
      </c>
      <c r="E438" s="1">
        <v>2019</v>
      </c>
      <c r="F438" s="1" t="s">
        <v>11</v>
      </c>
      <c r="G438" t="s">
        <v>436</v>
      </c>
      <c r="H438" s="41">
        <v>100</v>
      </c>
    </row>
    <row r="439" spans="1:8" hidden="1" x14ac:dyDescent="0.25">
      <c r="A439" s="7"/>
      <c r="B439" t="s">
        <v>115</v>
      </c>
      <c r="C439" s="83">
        <v>43874</v>
      </c>
      <c r="D439" t="s">
        <v>116</v>
      </c>
      <c r="E439" s="1">
        <v>2019</v>
      </c>
      <c r="F439" s="1" t="s">
        <v>9</v>
      </c>
      <c r="G439" t="s">
        <v>23</v>
      </c>
      <c r="H439" s="41">
        <v>250</v>
      </c>
    </row>
    <row r="440" spans="1:8" hidden="1" x14ac:dyDescent="0.25">
      <c r="A440" s="7"/>
      <c r="B440" t="s">
        <v>115</v>
      </c>
      <c r="C440" s="83">
        <v>43879</v>
      </c>
      <c r="D440" t="s">
        <v>116</v>
      </c>
      <c r="E440" s="1">
        <v>2020</v>
      </c>
      <c r="F440" s="1" t="s">
        <v>10</v>
      </c>
      <c r="G440" t="s">
        <v>46</v>
      </c>
      <c r="H440" s="41">
        <v>150</v>
      </c>
    </row>
    <row r="441" spans="1:8" hidden="1" x14ac:dyDescent="0.25">
      <c r="A441" s="7"/>
      <c r="B441" t="s">
        <v>115</v>
      </c>
      <c r="C441" s="83">
        <v>43880</v>
      </c>
      <c r="D441" t="s">
        <v>116</v>
      </c>
      <c r="E441" s="1">
        <v>2020</v>
      </c>
      <c r="F441" s="1" t="s">
        <v>10</v>
      </c>
      <c r="G441" t="s">
        <v>43</v>
      </c>
      <c r="H441" s="41">
        <v>450</v>
      </c>
    </row>
    <row r="442" spans="1:8" hidden="1" x14ac:dyDescent="0.25">
      <c r="A442" s="7"/>
      <c r="B442" t="s">
        <v>115</v>
      </c>
      <c r="C442" s="83">
        <v>43880</v>
      </c>
      <c r="D442" t="s">
        <v>116</v>
      </c>
      <c r="E442" s="1">
        <v>2020</v>
      </c>
      <c r="F442" s="1" t="s">
        <v>10</v>
      </c>
      <c r="G442" t="s">
        <v>26</v>
      </c>
      <c r="H442" s="41">
        <v>240</v>
      </c>
    </row>
    <row r="443" spans="1:8" hidden="1" x14ac:dyDescent="0.25">
      <c r="A443" s="7"/>
      <c r="B443" t="s">
        <v>115</v>
      </c>
      <c r="C443" s="83">
        <v>43881</v>
      </c>
      <c r="D443" t="s">
        <v>116</v>
      </c>
      <c r="E443" s="1">
        <v>2020</v>
      </c>
      <c r="F443" s="1" t="s">
        <v>10</v>
      </c>
      <c r="G443" t="s">
        <v>430</v>
      </c>
      <c r="H443" s="41">
        <v>275</v>
      </c>
    </row>
    <row r="444" spans="1:8" hidden="1" x14ac:dyDescent="0.25">
      <c r="A444" s="7"/>
      <c r="B444" t="s">
        <v>115</v>
      </c>
      <c r="C444" s="83">
        <v>43881</v>
      </c>
      <c r="D444" t="s">
        <v>7</v>
      </c>
      <c r="E444" s="1">
        <v>2019</v>
      </c>
      <c r="F444" s="1" t="s">
        <v>11</v>
      </c>
      <c r="G444" t="s">
        <v>430</v>
      </c>
      <c r="H444" s="41">
        <v>200</v>
      </c>
    </row>
    <row r="445" spans="1:8" hidden="1" x14ac:dyDescent="0.25">
      <c r="A445" s="7"/>
      <c r="B445" t="s">
        <v>115</v>
      </c>
      <c r="C445" s="83">
        <v>43881</v>
      </c>
      <c r="D445" t="s">
        <v>116</v>
      </c>
      <c r="E445" s="1">
        <v>2020</v>
      </c>
      <c r="F445" s="1" t="s">
        <v>10</v>
      </c>
      <c r="G445" t="s">
        <v>378</v>
      </c>
      <c r="H445" s="41">
        <v>275</v>
      </c>
    </row>
    <row r="446" spans="1:8" hidden="1" x14ac:dyDescent="0.25">
      <c r="A446" s="7"/>
      <c r="B446" t="s">
        <v>115</v>
      </c>
      <c r="C446" s="83">
        <v>43881</v>
      </c>
      <c r="D446" t="s">
        <v>7</v>
      </c>
      <c r="E446" s="1">
        <v>2019</v>
      </c>
      <c r="F446" s="1" t="s">
        <v>11</v>
      </c>
      <c r="G446" t="s">
        <v>378</v>
      </c>
      <c r="H446" s="41">
        <v>100</v>
      </c>
    </row>
    <row r="447" spans="1:8" hidden="1" x14ac:dyDescent="0.25">
      <c r="A447" s="7"/>
      <c r="B447" t="s">
        <v>115</v>
      </c>
      <c r="C447" s="83">
        <v>43888</v>
      </c>
      <c r="D447" t="s">
        <v>116</v>
      </c>
      <c r="E447" s="1">
        <v>2020</v>
      </c>
      <c r="F447" s="1" t="s">
        <v>10</v>
      </c>
      <c r="G447" t="s">
        <v>374</v>
      </c>
      <c r="H447" s="41">
        <v>150</v>
      </c>
    </row>
    <row r="448" spans="1:8" hidden="1" x14ac:dyDescent="0.25">
      <c r="A448" s="7"/>
      <c r="B448" t="s">
        <v>115</v>
      </c>
      <c r="C448" s="83">
        <v>43888</v>
      </c>
      <c r="D448" t="s">
        <v>7</v>
      </c>
      <c r="E448" s="1">
        <v>2019</v>
      </c>
      <c r="F448" s="1" t="s">
        <v>11</v>
      </c>
      <c r="G448" t="s">
        <v>374</v>
      </c>
      <c r="H448" s="41">
        <v>150</v>
      </c>
    </row>
    <row r="449" spans="1:8" hidden="1" x14ac:dyDescent="0.25">
      <c r="A449" s="7"/>
      <c r="B449" t="s">
        <v>115</v>
      </c>
      <c r="C449" s="83">
        <v>43888</v>
      </c>
      <c r="D449" t="s">
        <v>5</v>
      </c>
      <c r="E449" s="1">
        <v>2020</v>
      </c>
      <c r="F449" s="1" t="s">
        <v>11</v>
      </c>
      <c r="G449" t="s">
        <v>439</v>
      </c>
      <c r="H449" s="41">
        <v>800</v>
      </c>
    </row>
    <row r="450" spans="1:8" hidden="1" x14ac:dyDescent="0.25">
      <c r="A450" s="7"/>
      <c r="B450" t="s">
        <v>115</v>
      </c>
      <c r="C450" s="83">
        <v>43888</v>
      </c>
      <c r="D450" t="s">
        <v>98</v>
      </c>
      <c r="E450" s="1">
        <v>2020</v>
      </c>
      <c r="F450" s="1" t="s">
        <v>11</v>
      </c>
      <c r="G450" t="s">
        <v>396</v>
      </c>
      <c r="H450" s="41">
        <v>670</v>
      </c>
    </row>
    <row r="451" spans="1:8" hidden="1" x14ac:dyDescent="0.25">
      <c r="A451" s="7"/>
      <c r="B451" t="s">
        <v>115</v>
      </c>
      <c r="C451" s="83">
        <v>43889</v>
      </c>
      <c r="D451" t="s">
        <v>119</v>
      </c>
      <c r="E451" s="1">
        <v>2019</v>
      </c>
      <c r="F451" s="1" t="s">
        <v>11</v>
      </c>
      <c r="G451" t="s">
        <v>330</v>
      </c>
      <c r="H451" s="41">
        <v>100</v>
      </c>
    </row>
    <row r="452" spans="1:8" hidden="1" x14ac:dyDescent="0.25">
      <c r="A452" s="7"/>
      <c r="B452" t="s">
        <v>115</v>
      </c>
      <c r="C452" s="83">
        <v>43889</v>
      </c>
      <c r="D452" t="s">
        <v>101</v>
      </c>
      <c r="E452" s="1">
        <v>2020</v>
      </c>
      <c r="F452" s="1" t="s">
        <v>11</v>
      </c>
      <c r="G452" t="s">
        <v>440</v>
      </c>
      <c r="H452" s="41">
        <v>50</v>
      </c>
    </row>
    <row r="453" spans="1:8" hidden="1" x14ac:dyDescent="0.25">
      <c r="A453" s="7"/>
      <c r="B453" t="s">
        <v>115</v>
      </c>
      <c r="C453" s="83">
        <v>43889</v>
      </c>
      <c r="D453" t="s">
        <v>116</v>
      </c>
      <c r="E453" s="1">
        <v>2019</v>
      </c>
      <c r="F453" s="1" t="s">
        <v>9</v>
      </c>
      <c r="G453" t="s">
        <v>27</v>
      </c>
      <c r="H453" s="41">
        <v>150</v>
      </c>
    </row>
    <row r="454" spans="1:8" hidden="1" x14ac:dyDescent="0.25">
      <c r="A454" s="7"/>
      <c r="B454" t="s">
        <v>115</v>
      </c>
      <c r="C454" s="83">
        <v>43892</v>
      </c>
      <c r="D454" t="s">
        <v>6</v>
      </c>
      <c r="E454" s="1">
        <v>2019</v>
      </c>
      <c r="F454" s="1" t="s">
        <v>12</v>
      </c>
      <c r="G454" t="s">
        <v>283</v>
      </c>
      <c r="H454" s="41">
        <v>100</v>
      </c>
    </row>
    <row r="455" spans="1:8" hidden="1" x14ac:dyDescent="0.25">
      <c r="A455" s="7"/>
      <c r="B455" t="s">
        <v>115</v>
      </c>
      <c r="C455" s="83">
        <v>43893</v>
      </c>
      <c r="D455" t="s">
        <v>6</v>
      </c>
      <c r="E455" s="1">
        <v>2019</v>
      </c>
      <c r="F455" s="1" t="s">
        <v>12</v>
      </c>
      <c r="G455" t="s">
        <v>171</v>
      </c>
      <c r="H455" s="41">
        <v>100</v>
      </c>
    </row>
    <row r="456" spans="1:8" hidden="1" x14ac:dyDescent="0.25">
      <c r="A456" s="7"/>
      <c r="B456" t="s">
        <v>115</v>
      </c>
      <c r="C456" s="83">
        <v>43893</v>
      </c>
      <c r="D456" t="s">
        <v>6</v>
      </c>
      <c r="E456" s="1">
        <v>2019</v>
      </c>
      <c r="F456" s="1" t="s">
        <v>12</v>
      </c>
      <c r="G456" t="s">
        <v>441</v>
      </c>
      <c r="H456" s="41">
        <v>100</v>
      </c>
    </row>
    <row r="457" spans="1:8" hidden="1" x14ac:dyDescent="0.25">
      <c r="A457" s="7"/>
      <c r="B457" t="s">
        <v>115</v>
      </c>
      <c r="C457" s="83">
        <v>43893</v>
      </c>
      <c r="D457" t="s">
        <v>6</v>
      </c>
      <c r="E457" s="1">
        <v>2019</v>
      </c>
      <c r="F457" s="1" t="s">
        <v>12</v>
      </c>
      <c r="G457" t="s">
        <v>255</v>
      </c>
      <c r="H457" s="41">
        <v>120</v>
      </c>
    </row>
    <row r="458" spans="1:8" hidden="1" x14ac:dyDescent="0.25">
      <c r="A458" s="7"/>
      <c r="B458" t="s">
        <v>115</v>
      </c>
      <c r="C458" s="83">
        <v>43893</v>
      </c>
      <c r="D458" t="s">
        <v>116</v>
      </c>
      <c r="E458" s="1">
        <v>2020</v>
      </c>
      <c r="F458" s="1" t="s">
        <v>10</v>
      </c>
      <c r="G458" t="s">
        <v>38</v>
      </c>
      <c r="H458" s="41">
        <v>200</v>
      </c>
    </row>
    <row r="459" spans="1:8" hidden="1" x14ac:dyDescent="0.25">
      <c r="A459" s="7"/>
      <c r="B459" t="s">
        <v>115</v>
      </c>
      <c r="C459" s="83">
        <v>43893</v>
      </c>
      <c r="D459" t="s">
        <v>116</v>
      </c>
      <c r="E459" s="1">
        <v>2020</v>
      </c>
      <c r="F459" s="1" t="s">
        <v>10</v>
      </c>
      <c r="G459" t="s">
        <v>33</v>
      </c>
      <c r="H459" s="41">
        <v>170</v>
      </c>
    </row>
    <row r="460" spans="1:8" hidden="1" x14ac:dyDescent="0.25">
      <c r="A460" s="7"/>
      <c r="B460" t="s">
        <v>115</v>
      </c>
      <c r="C460" s="83">
        <v>43893</v>
      </c>
      <c r="D460" t="s">
        <v>6</v>
      </c>
      <c r="E460" s="1">
        <v>2019</v>
      </c>
      <c r="F460" s="1" t="s">
        <v>12</v>
      </c>
      <c r="G460" t="s">
        <v>156</v>
      </c>
      <c r="H460" s="41">
        <v>150</v>
      </c>
    </row>
    <row r="461" spans="1:8" hidden="1" x14ac:dyDescent="0.25">
      <c r="A461" s="7"/>
      <c r="B461" t="s">
        <v>115</v>
      </c>
      <c r="C461" s="83">
        <v>43894</v>
      </c>
      <c r="D461" t="s">
        <v>119</v>
      </c>
      <c r="E461" s="1">
        <v>2019</v>
      </c>
      <c r="F461" s="1" t="s">
        <v>12</v>
      </c>
      <c r="G461" t="s">
        <v>300</v>
      </c>
      <c r="H461" s="41">
        <v>100</v>
      </c>
    </row>
    <row r="462" spans="1:8" hidden="1" x14ac:dyDescent="0.25">
      <c r="A462" s="7"/>
      <c r="B462" t="s">
        <v>115</v>
      </c>
      <c r="C462" s="83">
        <v>43894</v>
      </c>
      <c r="D462" t="s">
        <v>6</v>
      </c>
      <c r="E462" s="1">
        <v>2019</v>
      </c>
      <c r="F462" s="1" t="s">
        <v>12</v>
      </c>
      <c r="G462" t="s">
        <v>309</v>
      </c>
      <c r="H462" s="41">
        <v>100</v>
      </c>
    </row>
    <row r="463" spans="1:8" hidden="1" x14ac:dyDescent="0.25">
      <c r="A463" s="7"/>
      <c r="B463" t="s">
        <v>115</v>
      </c>
      <c r="C463" s="83">
        <v>43895</v>
      </c>
      <c r="D463" t="s">
        <v>6</v>
      </c>
      <c r="E463" s="1">
        <v>2019</v>
      </c>
      <c r="F463" s="1" t="s">
        <v>12</v>
      </c>
      <c r="G463" t="s">
        <v>235</v>
      </c>
      <c r="H463" s="41">
        <v>200</v>
      </c>
    </row>
    <row r="464" spans="1:8" hidden="1" x14ac:dyDescent="0.25">
      <c r="A464" s="7"/>
      <c r="B464" t="s">
        <v>115</v>
      </c>
      <c r="C464" s="83">
        <v>43895</v>
      </c>
      <c r="D464" t="s">
        <v>6</v>
      </c>
      <c r="E464" s="1">
        <v>2019</v>
      </c>
      <c r="F464" s="1" t="s">
        <v>12</v>
      </c>
      <c r="G464" t="s">
        <v>247</v>
      </c>
      <c r="H464" s="41">
        <v>200</v>
      </c>
    </row>
    <row r="465" spans="1:8" hidden="1" x14ac:dyDescent="0.25">
      <c r="A465" s="7"/>
      <c r="B465" t="s">
        <v>115</v>
      </c>
      <c r="C465" s="83">
        <v>43901</v>
      </c>
      <c r="D465" t="s">
        <v>116</v>
      </c>
      <c r="E465" s="1">
        <v>2020</v>
      </c>
      <c r="F465" s="1" t="s">
        <v>11</v>
      </c>
      <c r="G465" t="s">
        <v>30</v>
      </c>
      <c r="H465" s="41">
        <v>100</v>
      </c>
    </row>
    <row r="466" spans="1:8" hidden="1" x14ac:dyDescent="0.25">
      <c r="A466" s="7"/>
      <c r="B466" t="s">
        <v>115</v>
      </c>
      <c r="C466" s="83">
        <v>43901</v>
      </c>
      <c r="D466" t="s">
        <v>6</v>
      </c>
      <c r="E466" s="1">
        <v>2019</v>
      </c>
      <c r="F466" s="1" t="s">
        <v>12</v>
      </c>
      <c r="G466" t="s">
        <v>280</v>
      </c>
      <c r="H466" s="41">
        <v>100</v>
      </c>
    </row>
    <row r="467" spans="1:8" hidden="1" x14ac:dyDescent="0.25">
      <c r="A467" s="7"/>
      <c r="B467" t="s">
        <v>115</v>
      </c>
      <c r="C467" s="83">
        <v>43901</v>
      </c>
      <c r="D467" t="s">
        <v>119</v>
      </c>
      <c r="E467" s="1">
        <v>2020</v>
      </c>
      <c r="F467" s="1" t="s">
        <v>12</v>
      </c>
      <c r="G467" t="s">
        <v>312</v>
      </c>
      <c r="H467" s="41">
        <v>150</v>
      </c>
    </row>
    <row r="468" spans="1:8" hidden="1" x14ac:dyDescent="0.25">
      <c r="A468" s="7"/>
      <c r="B468" t="s">
        <v>115</v>
      </c>
      <c r="C468" s="83">
        <v>43901</v>
      </c>
      <c r="D468" t="s">
        <v>6</v>
      </c>
      <c r="E468" s="1">
        <v>2019</v>
      </c>
      <c r="F468" s="1" t="s">
        <v>12</v>
      </c>
      <c r="G468" t="s">
        <v>220</v>
      </c>
      <c r="H468" s="41">
        <v>100</v>
      </c>
    </row>
    <row r="469" spans="1:8" hidden="1" x14ac:dyDescent="0.25">
      <c r="A469" s="7"/>
      <c r="B469" t="s">
        <v>115</v>
      </c>
      <c r="C469" s="83">
        <v>43901</v>
      </c>
      <c r="D469" t="s">
        <v>6</v>
      </c>
      <c r="E469" s="1">
        <v>2019</v>
      </c>
      <c r="F469" s="1" t="s">
        <v>12</v>
      </c>
      <c r="G469" t="s">
        <v>316</v>
      </c>
      <c r="H469" s="41">
        <v>100</v>
      </c>
    </row>
    <row r="470" spans="1:8" hidden="1" x14ac:dyDescent="0.25">
      <c r="A470" s="7"/>
      <c r="B470" t="s">
        <v>115</v>
      </c>
      <c r="C470" s="83">
        <v>43901</v>
      </c>
      <c r="D470" t="s">
        <v>6</v>
      </c>
      <c r="E470" s="1">
        <v>2019</v>
      </c>
      <c r="F470" s="1" t="s">
        <v>12</v>
      </c>
      <c r="G470" t="s">
        <v>445</v>
      </c>
      <c r="H470" s="41">
        <v>100</v>
      </c>
    </row>
    <row r="471" spans="1:8" hidden="1" x14ac:dyDescent="0.25">
      <c r="A471" s="7"/>
      <c r="B471" t="s">
        <v>115</v>
      </c>
      <c r="C471" s="83">
        <v>43903</v>
      </c>
      <c r="D471" t="s">
        <v>116</v>
      </c>
      <c r="E471" s="1">
        <v>2019</v>
      </c>
      <c r="F471" s="1" t="s">
        <v>446</v>
      </c>
      <c r="G471" t="s">
        <v>35</v>
      </c>
      <c r="H471" s="41">
        <v>250</v>
      </c>
    </row>
    <row r="472" spans="1:8" hidden="1" x14ac:dyDescent="0.25">
      <c r="A472" s="7"/>
      <c r="B472" t="s">
        <v>115</v>
      </c>
      <c r="C472" s="83">
        <v>43903</v>
      </c>
      <c r="D472" t="s">
        <v>116</v>
      </c>
      <c r="E472" s="1">
        <v>2020</v>
      </c>
      <c r="F472" s="1" t="s">
        <v>11</v>
      </c>
      <c r="G472" t="s">
        <v>43</v>
      </c>
      <c r="H472" s="41">
        <v>450</v>
      </c>
    </row>
    <row r="473" spans="1:8" hidden="1" x14ac:dyDescent="0.25">
      <c r="A473" s="7"/>
      <c r="B473" t="s">
        <v>115</v>
      </c>
      <c r="C473" s="83">
        <v>43906</v>
      </c>
      <c r="D473" t="s">
        <v>6</v>
      </c>
      <c r="E473" s="1">
        <v>2019</v>
      </c>
      <c r="F473" s="1" t="s">
        <v>12</v>
      </c>
      <c r="G473" t="s">
        <v>345</v>
      </c>
      <c r="H473" s="41">
        <v>100</v>
      </c>
    </row>
    <row r="474" spans="1:8" hidden="1" x14ac:dyDescent="0.25">
      <c r="A474" s="7"/>
      <c r="B474" t="s">
        <v>115</v>
      </c>
      <c r="C474" s="83">
        <v>43906</v>
      </c>
      <c r="D474" t="s">
        <v>116</v>
      </c>
      <c r="E474" s="1">
        <v>2020</v>
      </c>
      <c r="F474" s="1" t="s">
        <v>11</v>
      </c>
      <c r="G474" t="s">
        <v>34</v>
      </c>
      <c r="H474" s="41">
        <v>250</v>
      </c>
    </row>
    <row r="475" spans="1:8" hidden="1" x14ac:dyDescent="0.25">
      <c r="A475" s="7"/>
      <c r="B475" t="s">
        <v>115</v>
      </c>
      <c r="C475" s="83">
        <v>43907</v>
      </c>
      <c r="D475" t="s">
        <v>6</v>
      </c>
      <c r="E475" s="1">
        <v>2019</v>
      </c>
      <c r="F475" s="1" t="s">
        <v>12</v>
      </c>
      <c r="G475" t="s">
        <v>184</v>
      </c>
      <c r="H475" s="41">
        <v>100</v>
      </c>
    </row>
    <row r="476" spans="1:8" hidden="1" x14ac:dyDescent="0.25">
      <c r="A476" s="7"/>
      <c r="B476" t="s">
        <v>115</v>
      </c>
      <c r="C476" s="83">
        <v>43907</v>
      </c>
      <c r="D476" t="s">
        <v>116</v>
      </c>
      <c r="E476" s="1">
        <v>2019</v>
      </c>
      <c r="F476" s="1" t="s">
        <v>9</v>
      </c>
      <c r="G476" t="s">
        <v>33</v>
      </c>
      <c r="H476" s="41">
        <v>40</v>
      </c>
    </row>
    <row r="477" spans="1:8" hidden="1" x14ac:dyDescent="0.25">
      <c r="A477" s="7"/>
      <c r="B477" t="s">
        <v>115</v>
      </c>
      <c r="C477" s="83">
        <v>43907</v>
      </c>
      <c r="D477" t="s">
        <v>116</v>
      </c>
      <c r="E477" s="1">
        <v>2020</v>
      </c>
      <c r="F477" s="1" t="s">
        <v>10</v>
      </c>
      <c r="G477" t="s">
        <v>33</v>
      </c>
      <c r="H477" s="41">
        <v>30</v>
      </c>
    </row>
    <row r="478" spans="1:8" hidden="1" x14ac:dyDescent="0.25">
      <c r="A478" s="7"/>
      <c r="B478" t="s">
        <v>115</v>
      </c>
      <c r="C478" s="83">
        <v>43907</v>
      </c>
      <c r="D478" t="s">
        <v>116</v>
      </c>
      <c r="E478" s="1">
        <v>2020</v>
      </c>
      <c r="F478" s="1" t="s">
        <v>11</v>
      </c>
      <c r="G478" t="s">
        <v>33</v>
      </c>
      <c r="H478" s="41">
        <v>100</v>
      </c>
    </row>
    <row r="479" spans="1:8" hidden="1" x14ac:dyDescent="0.25">
      <c r="A479" s="7"/>
      <c r="B479" t="s">
        <v>115</v>
      </c>
      <c r="C479" s="83">
        <v>43907</v>
      </c>
      <c r="D479" t="s">
        <v>6</v>
      </c>
      <c r="E479" s="1">
        <v>2019</v>
      </c>
      <c r="F479" s="1" t="s">
        <v>12</v>
      </c>
      <c r="G479" t="s">
        <v>212</v>
      </c>
      <c r="H479" s="41">
        <v>100</v>
      </c>
    </row>
    <row r="480" spans="1:8" hidden="1" x14ac:dyDescent="0.25">
      <c r="A480" s="7"/>
      <c r="B480" t="s">
        <v>115</v>
      </c>
      <c r="C480" s="83">
        <v>43907</v>
      </c>
      <c r="D480" t="s">
        <v>116</v>
      </c>
      <c r="E480" s="1">
        <v>2020</v>
      </c>
      <c r="F480" s="1" t="s">
        <v>11</v>
      </c>
      <c r="G480" t="s">
        <v>39</v>
      </c>
      <c r="H480" s="41">
        <v>400</v>
      </c>
    </row>
    <row r="481" spans="1:8" hidden="1" x14ac:dyDescent="0.25">
      <c r="A481" s="7"/>
      <c r="B481" t="s">
        <v>115</v>
      </c>
      <c r="C481" s="83">
        <v>43908</v>
      </c>
      <c r="D481" t="s">
        <v>6</v>
      </c>
      <c r="E481" s="1">
        <v>2019</v>
      </c>
      <c r="F481" s="1" t="s">
        <v>12</v>
      </c>
      <c r="G481" t="s">
        <v>447</v>
      </c>
      <c r="H481" s="41">
        <v>100</v>
      </c>
    </row>
    <row r="482" spans="1:8" hidden="1" x14ac:dyDescent="0.25">
      <c r="A482" s="7"/>
      <c r="B482" t="s">
        <v>115</v>
      </c>
      <c r="C482" s="83">
        <v>43908</v>
      </c>
      <c r="D482" t="s">
        <v>6</v>
      </c>
      <c r="E482" s="1">
        <v>2019</v>
      </c>
      <c r="F482" s="1" t="s">
        <v>12</v>
      </c>
      <c r="G482" t="s">
        <v>221</v>
      </c>
      <c r="H482" s="41">
        <v>100</v>
      </c>
    </row>
    <row r="483" spans="1:8" hidden="1" x14ac:dyDescent="0.25">
      <c r="A483" s="7"/>
      <c r="B483" t="s">
        <v>115</v>
      </c>
      <c r="C483" s="83">
        <v>43909</v>
      </c>
      <c r="D483" t="s">
        <v>116</v>
      </c>
      <c r="E483" s="1">
        <v>2020</v>
      </c>
      <c r="F483" s="1" t="s">
        <v>11</v>
      </c>
      <c r="G483" t="s">
        <v>46</v>
      </c>
      <c r="H483" s="41">
        <v>150</v>
      </c>
    </row>
    <row r="484" spans="1:8" hidden="1" x14ac:dyDescent="0.25">
      <c r="A484" s="7"/>
      <c r="B484" t="s">
        <v>115</v>
      </c>
      <c r="C484" s="83">
        <v>43909</v>
      </c>
      <c r="D484" t="s">
        <v>116</v>
      </c>
      <c r="E484" s="1">
        <v>2020</v>
      </c>
      <c r="F484" s="1" t="s">
        <v>11</v>
      </c>
      <c r="G484" t="s">
        <v>24</v>
      </c>
      <c r="H484" s="41">
        <v>200</v>
      </c>
    </row>
    <row r="485" spans="1:8" hidden="1" x14ac:dyDescent="0.25">
      <c r="A485" s="7"/>
      <c r="B485" t="s">
        <v>115</v>
      </c>
      <c r="C485" s="83">
        <v>43909</v>
      </c>
      <c r="D485" t="s">
        <v>6</v>
      </c>
      <c r="E485" s="1">
        <v>2019</v>
      </c>
      <c r="F485" s="1" t="s">
        <v>12</v>
      </c>
      <c r="G485" t="s">
        <v>401</v>
      </c>
      <c r="H485" s="41">
        <v>100</v>
      </c>
    </row>
    <row r="486" spans="1:8" hidden="1" x14ac:dyDescent="0.25">
      <c r="A486" s="7"/>
      <c r="B486" t="s">
        <v>115</v>
      </c>
      <c r="C486" s="83">
        <v>43910</v>
      </c>
      <c r="D486" t="s">
        <v>116</v>
      </c>
      <c r="E486" s="1">
        <v>2020</v>
      </c>
      <c r="F486" s="1" t="s">
        <v>11</v>
      </c>
      <c r="G486" t="s">
        <v>26</v>
      </c>
      <c r="H486" s="41">
        <v>240</v>
      </c>
    </row>
    <row r="487" spans="1:8" hidden="1" x14ac:dyDescent="0.25">
      <c r="A487" s="7"/>
      <c r="B487" t="s">
        <v>115</v>
      </c>
      <c r="C487" s="83">
        <v>43910</v>
      </c>
      <c r="D487" t="s">
        <v>6</v>
      </c>
      <c r="E487" s="1">
        <v>2019</v>
      </c>
      <c r="F487" s="1" t="s">
        <v>12</v>
      </c>
      <c r="G487" t="s">
        <v>26</v>
      </c>
      <c r="H487" s="41">
        <v>50</v>
      </c>
    </row>
    <row r="488" spans="1:8" hidden="1" x14ac:dyDescent="0.25">
      <c r="A488" s="7"/>
      <c r="B488" t="s">
        <v>115</v>
      </c>
      <c r="C488" s="83">
        <v>43910</v>
      </c>
      <c r="D488" t="s">
        <v>116</v>
      </c>
      <c r="E488" s="1">
        <v>2020</v>
      </c>
      <c r="F488" s="1" t="s">
        <v>11</v>
      </c>
      <c r="G488" t="s">
        <v>430</v>
      </c>
      <c r="H488" s="41">
        <v>275</v>
      </c>
    </row>
    <row r="489" spans="1:8" hidden="1" x14ac:dyDescent="0.25">
      <c r="A489" s="7"/>
      <c r="B489" t="s">
        <v>115</v>
      </c>
      <c r="C489" s="83">
        <v>43916</v>
      </c>
      <c r="D489" t="s">
        <v>6</v>
      </c>
      <c r="E489" s="1">
        <v>2019</v>
      </c>
      <c r="F489" s="1" t="s">
        <v>12</v>
      </c>
      <c r="G489" t="s">
        <v>268</v>
      </c>
      <c r="H489" s="41">
        <v>100</v>
      </c>
    </row>
    <row r="490" spans="1:8" hidden="1" x14ac:dyDescent="0.25">
      <c r="A490" s="7"/>
      <c r="B490" t="s">
        <v>115</v>
      </c>
      <c r="C490" s="83">
        <v>43918</v>
      </c>
      <c r="D490" t="s">
        <v>6</v>
      </c>
      <c r="E490" s="1">
        <v>2019</v>
      </c>
      <c r="F490" s="1" t="s">
        <v>12</v>
      </c>
      <c r="G490" t="s">
        <v>331</v>
      </c>
      <c r="H490" s="41">
        <v>150</v>
      </c>
    </row>
    <row r="491" spans="1:8" hidden="1" x14ac:dyDescent="0.25">
      <c r="A491" s="7"/>
      <c r="B491" t="s">
        <v>115</v>
      </c>
      <c r="C491" s="83">
        <v>43921</v>
      </c>
      <c r="D491" t="s">
        <v>6</v>
      </c>
      <c r="E491" s="1">
        <v>2019</v>
      </c>
      <c r="F491" s="1" t="s">
        <v>12</v>
      </c>
      <c r="G491" t="s">
        <v>449</v>
      </c>
      <c r="H491" s="41">
        <v>150</v>
      </c>
    </row>
    <row r="492" spans="1:8" hidden="1" x14ac:dyDescent="0.25">
      <c r="A492" s="7"/>
      <c r="B492" t="s">
        <v>115</v>
      </c>
      <c r="C492" s="83">
        <v>43922</v>
      </c>
      <c r="D492" t="s">
        <v>116</v>
      </c>
      <c r="E492" s="1">
        <v>2020</v>
      </c>
      <c r="F492" s="1" t="s">
        <v>13</v>
      </c>
      <c r="G492" t="s">
        <v>374</v>
      </c>
      <c r="H492" s="41">
        <v>150</v>
      </c>
    </row>
    <row r="493" spans="1:8" hidden="1" x14ac:dyDescent="0.25">
      <c r="A493" s="7"/>
      <c r="B493" t="s">
        <v>115</v>
      </c>
      <c r="C493" s="83">
        <v>43922</v>
      </c>
      <c r="D493" t="s">
        <v>6</v>
      </c>
      <c r="E493" s="1">
        <v>2019</v>
      </c>
      <c r="F493" s="1" t="s">
        <v>13</v>
      </c>
      <c r="G493" t="s">
        <v>374</v>
      </c>
      <c r="H493" s="41">
        <v>100</v>
      </c>
    </row>
    <row r="494" spans="1:8" hidden="1" x14ac:dyDescent="0.25">
      <c r="A494" s="7"/>
      <c r="B494" t="s">
        <v>115</v>
      </c>
      <c r="C494" s="83">
        <v>43922</v>
      </c>
      <c r="D494" t="s">
        <v>7</v>
      </c>
      <c r="E494" s="1">
        <v>2019</v>
      </c>
      <c r="F494" s="1" t="s">
        <v>13</v>
      </c>
      <c r="G494" t="s">
        <v>374</v>
      </c>
      <c r="H494" s="41">
        <v>100</v>
      </c>
    </row>
    <row r="495" spans="1:8" hidden="1" x14ac:dyDescent="0.25">
      <c r="A495" s="7"/>
      <c r="B495" t="s">
        <v>115</v>
      </c>
      <c r="C495" s="83">
        <v>43922</v>
      </c>
      <c r="D495" t="s">
        <v>6</v>
      </c>
      <c r="E495" s="1">
        <v>2019</v>
      </c>
      <c r="F495" s="1" t="s">
        <v>13</v>
      </c>
      <c r="G495" t="s">
        <v>196</v>
      </c>
      <c r="H495" s="41">
        <v>500</v>
      </c>
    </row>
    <row r="496" spans="1:8" hidden="1" x14ac:dyDescent="0.25">
      <c r="A496" s="7"/>
      <c r="B496" t="s">
        <v>115</v>
      </c>
      <c r="C496" s="83">
        <v>43923</v>
      </c>
      <c r="D496" t="s">
        <v>6</v>
      </c>
      <c r="E496" s="1">
        <v>2019</v>
      </c>
      <c r="F496" s="1" t="s">
        <v>13</v>
      </c>
      <c r="G496" t="s">
        <v>256</v>
      </c>
      <c r="H496" s="41">
        <v>100</v>
      </c>
    </row>
    <row r="497" spans="1:8" hidden="1" x14ac:dyDescent="0.25">
      <c r="A497" s="7"/>
      <c r="B497" t="s">
        <v>115</v>
      </c>
      <c r="C497" s="83">
        <v>43923</v>
      </c>
      <c r="D497" t="s">
        <v>101</v>
      </c>
      <c r="E497" s="1">
        <v>2020</v>
      </c>
      <c r="F497" s="1" t="s">
        <v>13</v>
      </c>
      <c r="G497" t="s">
        <v>450</v>
      </c>
      <c r="H497" s="41">
        <v>80</v>
      </c>
    </row>
    <row r="498" spans="1:8" hidden="1" x14ac:dyDescent="0.25">
      <c r="A498" s="7"/>
      <c r="B498" t="s">
        <v>115</v>
      </c>
      <c r="C498" s="83">
        <v>43924</v>
      </c>
      <c r="D498" t="s">
        <v>6</v>
      </c>
      <c r="E498" s="1">
        <v>2019</v>
      </c>
      <c r="F498" s="1" t="s">
        <v>13</v>
      </c>
      <c r="G498" t="s">
        <v>267</v>
      </c>
      <c r="H498" s="41">
        <v>75</v>
      </c>
    </row>
    <row r="499" spans="1:8" hidden="1" x14ac:dyDescent="0.25">
      <c r="A499" s="7"/>
      <c r="B499" t="s">
        <v>115</v>
      </c>
      <c r="C499" s="83">
        <v>43924</v>
      </c>
      <c r="D499" t="s">
        <v>6</v>
      </c>
      <c r="E499" s="1">
        <v>2019</v>
      </c>
      <c r="F499" s="1" t="s">
        <v>13</v>
      </c>
      <c r="G499" t="s">
        <v>451</v>
      </c>
      <c r="H499" s="41">
        <v>100</v>
      </c>
    </row>
    <row r="500" spans="1:8" hidden="1" x14ac:dyDescent="0.25">
      <c r="A500" s="7"/>
      <c r="B500" t="s">
        <v>115</v>
      </c>
      <c r="C500" s="83">
        <v>43927</v>
      </c>
      <c r="D500" t="s">
        <v>6</v>
      </c>
      <c r="E500" s="1">
        <v>2019</v>
      </c>
      <c r="F500" s="1" t="s">
        <v>13</v>
      </c>
      <c r="G500" t="s">
        <v>279</v>
      </c>
      <c r="H500" s="41">
        <v>100</v>
      </c>
    </row>
    <row r="501" spans="1:8" hidden="1" x14ac:dyDescent="0.25">
      <c r="A501" s="7"/>
      <c r="B501" t="s">
        <v>115</v>
      </c>
      <c r="C501" s="83">
        <v>43927</v>
      </c>
      <c r="D501" t="s">
        <v>6</v>
      </c>
      <c r="E501" s="1">
        <v>2019</v>
      </c>
      <c r="F501" s="1" t="s">
        <v>13</v>
      </c>
      <c r="G501" t="s">
        <v>187</v>
      </c>
      <c r="H501" s="41">
        <v>100</v>
      </c>
    </row>
    <row r="502" spans="1:8" hidden="1" x14ac:dyDescent="0.25">
      <c r="A502" s="7"/>
      <c r="B502" t="s">
        <v>115</v>
      </c>
      <c r="C502" s="83">
        <v>43927</v>
      </c>
      <c r="D502" t="s">
        <v>116</v>
      </c>
      <c r="E502" s="1">
        <v>2020</v>
      </c>
      <c r="F502" s="1" t="s">
        <v>12</v>
      </c>
      <c r="G502" t="s">
        <v>396</v>
      </c>
      <c r="H502" s="41">
        <v>250</v>
      </c>
    </row>
    <row r="503" spans="1:8" hidden="1" x14ac:dyDescent="0.25">
      <c r="A503" s="7"/>
      <c r="B503" t="s">
        <v>115</v>
      </c>
      <c r="C503" s="83">
        <v>43928</v>
      </c>
      <c r="D503" t="s">
        <v>5</v>
      </c>
      <c r="E503" s="1">
        <v>2020</v>
      </c>
      <c r="F503" s="1" t="s">
        <v>13</v>
      </c>
      <c r="G503" t="s">
        <v>452</v>
      </c>
      <c r="H503" s="41">
        <v>800</v>
      </c>
    </row>
    <row r="504" spans="1:8" hidden="1" x14ac:dyDescent="0.25">
      <c r="A504" s="7"/>
      <c r="B504" t="s">
        <v>115</v>
      </c>
      <c r="C504" s="83">
        <v>43928</v>
      </c>
      <c r="D504" t="s">
        <v>116</v>
      </c>
      <c r="E504" s="1">
        <v>2020</v>
      </c>
      <c r="F504" s="1" t="s">
        <v>12</v>
      </c>
      <c r="G504" t="s">
        <v>24</v>
      </c>
      <c r="H504" s="41">
        <v>200</v>
      </c>
    </row>
    <row r="505" spans="1:8" hidden="1" x14ac:dyDescent="0.25">
      <c r="A505" s="7"/>
      <c r="B505" t="s">
        <v>115</v>
      </c>
      <c r="C505" s="83">
        <v>43928</v>
      </c>
      <c r="D505" t="s">
        <v>8</v>
      </c>
      <c r="E505" s="1">
        <v>2019</v>
      </c>
      <c r="F505" s="1" t="s">
        <v>13</v>
      </c>
      <c r="G505" t="s">
        <v>24</v>
      </c>
      <c r="H505" s="41">
        <v>100</v>
      </c>
    </row>
    <row r="506" spans="1:8" hidden="1" x14ac:dyDescent="0.25">
      <c r="A506" s="7"/>
      <c r="B506" t="s">
        <v>115</v>
      </c>
      <c r="C506" s="83">
        <v>43928</v>
      </c>
      <c r="D506" t="s">
        <v>116</v>
      </c>
      <c r="E506" s="1">
        <v>2020</v>
      </c>
      <c r="F506" s="1" t="s">
        <v>12</v>
      </c>
      <c r="G506" t="s">
        <v>39</v>
      </c>
      <c r="H506" s="41">
        <v>400</v>
      </c>
    </row>
    <row r="507" spans="1:8" hidden="1" x14ac:dyDescent="0.25">
      <c r="A507" s="7"/>
      <c r="B507" t="s">
        <v>115</v>
      </c>
      <c r="C507" s="83">
        <v>43928</v>
      </c>
      <c r="D507" t="s">
        <v>7</v>
      </c>
      <c r="E507" s="1">
        <v>2019</v>
      </c>
      <c r="F507" s="1" t="s">
        <v>13</v>
      </c>
      <c r="G507" t="s">
        <v>39</v>
      </c>
      <c r="H507" s="41">
        <v>100</v>
      </c>
    </row>
    <row r="508" spans="1:8" hidden="1" x14ac:dyDescent="0.25">
      <c r="A508" s="7"/>
      <c r="B508" t="s">
        <v>115</v>
      </c>
      <c r="C508" s="83">
        <v>43929</v>
      </c>
      <c r="D508" t="s">
        <v>6</v>
      </c>
      <c r="E508" s="1">
        <v>2019</v>
      </c>
      <c r="F508" s="1" t="s">
        <v>13</v>
      </c>
      <c r="G508" t="s">
        <v>107</v>
      </c>
      <c r="H508" s="41">
        <v>100</v>
      </c>
    </row>
    <row r="509" spans="1:8" hidden="1" x14ac:dyDescent="0.25">
      <c r="A509" s="7"/>
      <c r="B509" t="s">
        <v>115</v>
      </c>
      <c r="C509" s="83">
        <v>43934</v>
      </c>
      <c r="D509" t="s">
        <v>116</v>
      </c>
      <c r="E509" s="1">
        <v>2020</v>
      </c>
      <c r="F509" s="1" t="s">
        <v>12</v>
      </c>
      <c r="G509" t="s">
        <v>30</v>
      </c>
      <c r="H509" s="41">
        <v>100</v>
      </c>
    </row>
    <row r="510" spans="1:8" hidden="1" x14ac:dyDescent="0.25">
      <c r="A510" s="7"/>
      <c r="B510" t="s">
        <v>115</v>
      </c>
      <c r="C510" s="83">
        <v>43934</v>
      </c>
      <c r="D510" t="s">
        <v>6</v>
      </c>
      <c r="E510" s="1">
        <v>2019</v>
      </c>
      <c r="F510" s="1" t="s">
        <v>13</v>
      </c>
      <c r="G510" t="s">
        <v>275</v>
      </c>
      <c r="H510" s="41">
        <v>120</v>
      </c>
    </row>
    <row r="511" spans="1:8" hidden="1" x14ac:dyDescent="0.25">
      <c r="A511" s="7"/>
      <c r="B511" t="s">
        <v>115</v>
      </c>
      <c r="C511" s="83">
        <v>43934</v>
      </c>
      <c r="D511" t="s">
        <v>116</v>
      </c>
      <c r="E511" s="1">
        <v>2019</v>
      </c>
      <c r="F511" s="1" t="s">
        <v>9</v>
      </c>
      <c r="G511" t="s">
        <v>23</v>
      </c>
      <c r="H511" s="41">
        <v>250</v>
      </c>
    </row>
    <row r="512" spans="1:8" hidden="1" x14ac:dyDescent="0.25">
      <c r="A512" s="7"/>
      <c r="B512" t="s">
        <v>115</v>
      </c>
      <c r="C512" s="83">
        <v>43936</v>
      </c>
      <c r="D512" t="s">
        <v>116</v>
      </c>
      <c r="E512" s="1">
        <v>2020</v>
      </c>
      <c r="F512" s="1" t="s">
        <v>12</v>
      </c>
      <c r="G512" t="s">
        <v>34</v>
      </c>
      <c r="H512" s="41">
        <v>150</v>
      </c>
    </row>
    <row r="513" spans="1:8" hidden="1" x14ac:dyDescent="0.25">
      <c r="A513" s="7"/>
      <c r="B513" t="s">
        <v>115</v>
      </c>
      <c r="C513" s="83">
        <v>43936</v>
      </c>
      <c r="D513" t="s">
        <v>6</v>
      </c>
      <c r="E513" s="1">
        <v>2019</v>
      </c>
      <c r="F513" s="1" t="s">
        <v>13</v>
      </c>
      <c r="G513" t="s">
        <v>175</v>
      </c>
      <c r="H513" s="41">
        <v>100</v>
      </c>
    </row>
    <row r="514" spans="1:8" hidden="1" x14ac:dyDescent="0.25">
      <c r="A514" s="7"/>
      <c r="B514" t="s">
        <v>115</v>
      </c>
      <c r="C514" s="83">
        <v>43937</v>
      </c>
      <c r="D514" t="s">
        <v>116</v>
      </c>
      <c r="E514" s="1">
        <v>2020</v>
      </c>
      <c r="F514" s="1" t="s">
        <v>12</v>
      </c>
      <c r="G514" t="s">
        <v>43</v>
      </c>
      <c r="H514" s="41">
        <v>450</v>
      </c>
    </row>
    <row r="515" spans="1:8" hidden="1" x14ac:dyDescent="0.25">
      <c r="A515" s="7"/>
      <c r="B515" t="s">
        <v>115</v>
      </c>
      <c r="C515" s="83">
        <v>43937</v>
      </c>
      <c r="D515" t="s">
        <v>116</v>
      </c>
      <c r="E515" s="1">
        <v>2020</v>
      </c>
      <c r="F515" s="1" t="s">
        <v>12</v>
      </c>
      <c r="G515" t="s">
        <v>430</v>
      </c>
      <c r="H515" s="41">
        <v>275</v>
      </c>
    </row>
    <row r="516" spans="1:8" hidden="1" x14ac:dyDescent="0.25">
      <c r="A516" s="7"/>
      <c r="B516" t="s">
        <v>115</v>
      </c>
      <c r="C516" s="83">
        <v>43937</v>
      </c>
      <c r="D516" t="s">
        <v>6</v>
      </c>
      <c r="E516" s="1">
        <v>2019</v>
      </c>
      <c r="F516" s="1" t="s">
        <v>13</v>
      </c>
      <c r="G516" t="s">
        <v>430</v>
      </c>
      <c r="H516" s="41">
        <v>200</v>
      </c>
    </row>
    <row r="517" spans="1:8" hidden="1" x14ac:dyDescent="0.25">
      <c r="A517" s="7"/>
      <c r="B517" t="s">
        <v>115</v>
      </c>
      <c r="C517" s="83">
        <v>43937</v>
      </c>
      <c r="D517" t="s">
        <v>6</v>
      </c>
      <c r="E517" s="1">
        <v>2019</v>
      </c>
      <c r="F517" s="1" t="s">
        <v>13</v>
      </c>
      <c r="G517" t="s">
        <v>219</v>
      </c>
      <c r="H517" s="41">
        <v>100</v>
      </c>
    </row>
    <row r="518" spans="1:8" hidden="1" x14ac:dyDescent="0.25">
      <c r="A518" s="7"/>
      <c r="B518" t="s">
        <v>115</v>
      </c>
      <c r="C518" s="83">
        <v>43938</v>
      </c>
      <c r="D518" t="s">
        <v>116</v>
      </c>
      <c r="E518" s="1">
        <v>2020</v>
      </c>
      <c r="F518" s="1" t="s">
        <v>12</v>
      </c>
      <c r="G518" t="s">
        <v>46</v>
      </c>
      <c r="H518" s="41">
        <v>150</v>
      </c>
    </row>
    <row r="519" spans="1:8" hidden="1" x14ac:dyDescent="0.25">
      <c r="A519" s="7"/>
      <c r="B519" t="s">
        <v>115</v>
      </c>
      <c r="C519" s="83">
        <v>43941</v>
      </c>
      <c r="D519" t="s">
        <v>116</v>
      </c>
      <c r="E519" s="1">
        <v>2020</v>
      </c>
      <c r="F519" s="1" t="s">
        <v>11</v>
      </c>
      <c r="G519" t="s">
        <v>38</v>
      </c>
      <c r="H519" s="41">
        <v>200</v>
      </c>
    </row>
    <row r="520" spans="1:8" hidden="1" x14ac:dyDescent="0.25">
      <c r="A520" s="7"/>
      <c r="B520" t="s">
        <v>115</v>
      </c>
      <c r="C520" s="83">
        <v>43941</v>
      </c>
      <c r="D520" t="s">
        <v>6</v>
      </c>
      <c r="E520" s="1">
        <v>2019</v>
      </c>
      <c r="F520" s="1" t="s">
        <v>13</v>
      </c>
      <c r="G520" t="s">
        <v>234</v>
      </c>
      <c r="H520" s="41">
        <v>100</v>
      </c>
    </row>
    <row r="521" spans="1:8" hidden="1" x14ac:dyDescent="0.25">
      <c r="A521" s="7"/>
      <c r="B521" t="s">
        <v>115</v>
      </c>
      <c r="C521" s="83">
        <v>43941</v>
      </c>
      <c r="D521" t="s">
        <v>6</v>
      </c>
      <c r="E521" s="1">
        <v>2019</v>
      </c>
      <c r="F521" s="1" t="s">
        <v>13</v>
      </c>
      <c r="G521" t="s">
        <v>454</v>
      </c>
      <c r="H521" s="41">
        <v>50</v>
      </c>
    </row>
    <row r="522" spans="1:8" hidden="1" x14ac:dyDescent="0.25">
      <c r="A522" s="7"/>
      <c r="B522" t="s">
        <v>115</v>
      </c>
      <c r="C522" s="83">
        <v>43941</v>
      </c>
      <c r="E522" s="1">
        <v>2020</v>
      </c>
      <c r="F522" s="1" t="s">
        <v>13</v>
      </c>
      <c r="G522" t="s">
        <v>196</v>
      </c>
      <c r="H522" s="41">
        <v>250</v>
      </c>
    </row>
    <row r="523" spans="1:8" hidden="1" x14ac:dyDescent="0.25">
      <c r="A523" s="7"/>
      <c r="B523" t="s">
        <v>115</v>
      </c>
      <c r="C523" s="83">
        <v>43944</v>
      </c>
      <c r="D523" t="s">
        <v>6</v>
      </c>
      <c r="E523" s="1">
        <v>2019</v>
      </c>
      <c r="F523" s="1" t="s">
        <v>13</v>
      </c>
      <c r="G523" t="s">
        <v>455</v>
      </c>
      <c r="H523" s="41">
        <v>150</v>
      </c>
    </row>
    <row r="524" spans="1:8" hidden="1" x14ac:dyDescent="0.25">
      <c r="A524" s="7"/>
      <c r="B524" t="s">
        <v>115</v>
      </c>
      <c r="C524" s="83">
        <v>43945</v>
      </c>
      <c r="D524" t="s">
        <v>6</v>
      </c>
      <c r="E524" s="1">
        <v>2019</v>
      </c>
      <c r="F524" s="1" t="s">
        <v>13</v>
      </c>
      <c r="G524" t="s">
        <v>357</v>
      </c>
      <c r="H524" s="41">
        <v>100</v>
      </c>
    </row>
    <row r="525" spans="1:8" hidden="1" x14ac:dyDescent="0.25">
      <c r="A525" s="7"/>
      <c r="B525" t="s">
        <v>115</v>
      </c>
      <c r="C525" s="83">
        <v>43945</v>
      </c>
      <c r="D525" t="s">
        <v>6</v>
      </c>
      <c r="E525" s="1">
        <v>2019</v>
      </c>
      <c r="F525" s="1" t="s">
        <v>13</v>
      </c>
      <c r="G525" t="s">
        <v>193</v>
      </c>
      <c r="H525" s="41">
        <v>100</v>
      </c>
    </row>
    <row r="526" spans="1:8" hidden="1" x14ac:dyDescent="0.25">
      <c r="A526" s="7"/>
      <c r="B526" t="s">
        <v>115</v>
      </c>
      <c r="C526" s="83">
        <v>43944</v>
      </c>
      <c r="D526" t="s">
        <v>116</v>
      </c>
      <c r="E526" s="1">
        <v>2020</v>
      </c>
      <c r="F526" s="1" t="s">
        <v>11</v>
      </c>
      <c r="G526" t="s">
        <v>378</v>
      </c>
      <c r="H526" s="41">
        <v>275</v>
      </c>
    </row>
    <row r="527" spans="1:8" hidden="1" x14ac:dyDescent="0.25">
      <c r="A527" s="7"/>
      <c r="B527" t="s">
        <v>115</v>
      </c>
      <c r="C527" s="83">
        <v>43944</v>
      </c>
      <c r="D527" t="s">
        <v>6</v>
      </c>
      <c r="E527" s="1">
        <v>2019</v>
      </c>
      <c r="F527" s="1" t="s">
        <v>13</v>
      </c>
      <c r="G527" t="s">
        <v>378</v>
      </c>
      <c r="H527" s="41">
        <v>100</v>
      </c>
    </row>
    <row r="528" spans="1:8" hidden="1" x14ac:dyDescent="0.25">
      <c r="A528" s="7"/>
      <c r="B528" t="s">
        <v>115</v>
      </c>
      <c r="C528" s="83">
        <v>43944</v>
      </c>
      <c r="D528" t="s">
        <v>6</v>
      </c>
      <c r="E528" s="1">
        <v>2019</v>
      </c>
      <c r="F528" s="1" t="s">
        <v>13</v>
      </c>
      <c r="G528" t="s">
        <v>144</v>
      </c>
      <c r="H528" s="41">
        <v>120</v>
      </c>
    </row>
    <row r="529" spans="1:8" hidden="1" x14ac:dyDescent="0.25">
      <c r="A529" s="7"/>
      <c r="B529" t="s">
        <v>115</v>
      </c>
      <c r="C529" s="83">
        <v>43944</v>
      </c>
      <c r="D529" t="s">
        <v>6</v>
      </c>
      <c r="E529" s="1">
        <v>2019</v>
      </c>
      <c r="F529" s="1" t="s">
        <v>13</v>
      </c>
      <c r="G529" t="s">
        <v>322</v>
      </c>
      <c r="H529" s="41">
        <v>120</v>
      </c>
    </row>
    <row r="530" spans="1:8" hidden="1" x14ac:dyDescent="0.25">
      <c r="A530" s="7"/>
      <c r="B530" t="s">
        <v>115</v>
      </c>
      <c r="C530" s="83">
        <v>43945</v>
      </c>
      <c r="D530" t="s">
        <v>116</v>
      </c>
      <c r="E530" s="1">
        <v>2020</v>
      </c>
      <c r="F530" s="1" t="s">
        <v>12</v>
      </c>
      <c r="G530" t="s">
        <v>26</v>
      </c>
      <c r="H530" s="41">
        <v>240</v>
      </c>
    </row>
    <row r="531" spans="1:8" hidden="1" x14ac:dyDescent="0.25">
      <c r="A531" s="7"/>
      <c r="B531" t="s">
        <v>115</v>
      </c>
      <c r="C531" s="83">
        <v>43945</v>
      </c>
      <c r="D531" t="s">
        <v>7</v>
      </c>
      <c r="E531" s="1">
        <v>2019</v>
      </c>
      <c r="F531" s="1" t="s">
        <v>13</v>
      </c>
      <c r="G531" t="s">
        <v>26</v>
      </c>
      <c r="H531" s="41">
        <v>60</v>
      </c>
    </row>
    <row r="532" spans="1:8" hidden="1" x14ac:dyDescent="0.25">
      <c r="A532" s="7"/>
      <c r="B532" t="s">
        <v>115</v>
      </c>
      <c r="C532" s="83">
        <v>43948</v>
      </c>
      <c r="D532" t="s">
        <v>6</v>
      </c>
      <c r="E532" s="1">
        <v>2019</v>
      </c>
      <c r="F532" s="1" t="s">
        <v>13</v>
      </c>
      <c r="G532" t="s">
        <v>266</v>
      </c>
      <c r="H532" s="41">
        <v>100</v>
      </c>
    </row>
    <row r="533" spans="1:8" hidden="1" x14ac:dyDescent="0.25">
      <c r="A533" s="7"/>
      <c r="B533" t="s">
        <v>115</v>
      </c>
      <c r="C533" s="83">
        <v>43948</v>
      </c>
      <c r="D533" t="s">
        <v>6</v>
      </c>
      <c r="E533" s="1">
        <v>2019</v>
      </c>
      <c r="F533" s="1" t="s">
        <v>13</v>
      </c>
      <c r="G533" t="s">
        <v>153</v>
      </c>
      <c r="H533" s="41">
        <v>100</v>
      </c>
    </row>
    <row r="534" spans="1:8" hidden="1" x14ac:dyDescent="0.25">
      <c r="A534" s="7"/>
      <c r="B534" t="s">
        <v>115</v>
      </c>
      <c r="C534" s="83">
        <v>43949</v>
      </c>
      <c r="D534" t="s">
        <v>101</v>
      </c>
      <c r="E534" s="1">
        <v>2020</v>
      </c>
      <c r="F534" s="1" t="s">
        <v>13</v>
      </c>
      <c r="G534" t="s">
        <v>456</v>
      </c>
      <c r="H534" s="41">
        <v>80</v>
      </c>
    </row>
    <row r="535" spans="1:8" hidden="1" x14ac:dyDescent="0.25">
      <c r="A535" s="7"/>
      <c r="B535" t="s">
        <v>115</v>
      </c>
      <c r="C535" s="83">
        <v>43950</v>
      </c>
      <c r="D535" t="s">
        <v>6</v>
      </c>
      <c r="E535" s="1">
        <v>2019</v>
      </c>
      <c r="F535" s="1" t="s">
        <v>13</v>
      </c>
      <c r="G535" t="s">
        <v>457</v>
      </c>
      <c r="H535" s="41">
        <v>150</v>
      </c>
    </row>
    <row r="536" spans="1:8" hidden="1" x14ac:dyDescent="0.25">
      <c r="A536" s="7"/>
      <c r="B536" t="s">
        <v>115</v>
      </c>
      <c r="C536" s="83">
        <v>43950</v>
      </c>
      <c r="D536" t="s">
        <v>116</v>
      </c>
      <c r="E536" s="1">
        <v>2020</v>
      </c>
      <c r="F536" s="1" t="s">
        <v>11</v>
      </c>
      <c r="G536" t="s">
        <v>33</v>
      </c>
      <c r="H536" s="41">
        <v>100</v>
      </c>
    </row>
    <row r="537" spans="1:8" hidden="1" x14ac:dyDescent="0.25">
      <c r="A537" s="7"/>
      <c r="B537" t="s">
        <v>115</v>
      </c>
      <c r="C537" s="83">
        <v>43950</v>
      </c>
      <c r="D537" t="s">
        <v>116</v>
      </c>
      <c r="E537" s="1">
        <v>2020</v>
      </c>
      <c r="F537" s="1" t="s">
        <v>12</v>
      </c>
      <c r="G537" t="s">
        <v>33</v>
      </c>
      <c r="H537" s="41">
        <v>70</v>
      </c>
    </row>
    <row r="538" spans="1:8" hidden="1" x14ac:dyDescent="0.25">
      <c r="A538" s="7"/>
      <c r="B538" t="s">
        <v>115</v>
      </c>
      <c r="C538" s="83">
        <v>43955</v>
      </c>
      <c r="D538" t="s">
        <v>6</v>
      </c>
      <c r="E538" s="1">
        <v>2019</v>
      </c>
      <c r="F538" s="1" t="s">
        <v>14</v>
      </c>
      <c r="G538" t="s">
        <v>273</v>
      </c>
      <c r="H538" s="41">
        <v>100</v>
      </c>
    </row>
    <row r="539" spans="1:8" hidden="1" x14ac:dyDescent="0.25">
      <c r="A539" s="7"/>
      <c r="B539" t="s">
        <v>115</v>
      </c>
      <c r="C539" s="83">
        <v>43955</v>
      </c>
      <c r="D539" t="s">
        <v>116</v>
      </c>
      <c r="E539" s="1">
        <v>2020</v>
      </c>
      <c r="F539" s="1" t="s">
        <v>13</v>
      </c>
      <c r="G539" t="s">
        <v>374</v>
      </c>
      <c r="H539" s="41">
        <v>150</v>
      </c>
    </row>
    <row r="540" spans="1:8" hidden="1" x14ac:dyDescent="0.25">
      <c r="A540" s="7"/>
      <c r="B540" t="s">
        <v>115</v>
      </c>
      <c r="C540" s="83">
        <v>43955</v>
      </c>
      <c r="D540" t="s">
        <v>6</v>
      </c>
      <c r="E540" s="1">
        <v>2019</v>
      </c>
      <c r="F540" s="1" t="s">
        <v>14</v>
      </c>
      <c r="G540" t="s">
        <v>127</v>
      </c>
      <c r="H540" s="41">
        <v>100</v>
      </c>
    </row>
    <row r="541" spans="1:8" hidden="1" x14ac:dyDescent="0.25">
      <c r="A541" s="7"/>
      <c r="B541" t="s">
        <v>115</v>
      </c>
      <c r="C541" s="83">
        <v>43956</v>
      </c>
      <c r="D541" t="s">
        <v>6</v>
      </c>
      <c r="E541" s="1">
        <v>2019</v>
      </c>
      <c r="F541" s="1" t="s">
        <v>14</v>
      </c>
      <c r="G541" t="s">
        <v>152</v>
      </c>
      <c r="H541" s="41">
        <v>50</v>
      </c>
    </row>
    <row r="542" spans="1:8" hidden="1" x14ac:dyDescent="0.25">
      <c r="A542" s="7"/>
      <c r="B542" t="s">
        <v>115</v>
      </c>
      <c r="C542" s="83">
        <v>43957</v>
      </c>
      <c r="D542" t="s">
        <v>6</v>
      </c>
      <c r="E542" s="1">
        <v>2019</v>
      </c>
      <c r="F542" s="1" t="s">
        <v>14</v>
      </c>
      <c r="G542" t="s">
        <v>223</v>
      </c>
      <c r="H542" s="41">
        <v>100</v>
      </c>
    </row>
    <row r="543" spans="1:8" hidden="1" x14ac:dyDescent="0.25">
      <c r="A543" s="7"/>
      <c r="B543" t="s">
        <v>115</v>
      </c>
      <c r="C543" s="83">
        <v>43957</v>
      </c>
      <c r="D543" t="s">
        <v>116</v>
      </c>
      <c r="E543" s="1">
        <v>2020</v>
      </c>
      <c r="F543" s="1" t="s">
        <v>13</v>
      </c>
      <c r="G543" t="s">
        <v>30</v>
      </c>
      <c r="H543" s="41">
        <v>100</v>
      </c>
    </row>
    <row r="544" spans="1:8" hidden="1" x14ac:dyDescent="0.25">
      <c r="A544" s="7"/>
      <c r="B544" t="s">
        <v>115</v>
      </c>
      <c r="C544" s="83">
        <v>43957</v>
      </c>
      <c r="D544" t="s">
        <v>116</v>
      </c>
      <c r="E544" s="1">
        <v>2020</v>
      </c>
      <c r="F544" s="1" t="s">
        <v>13</v>
      </c>
      <c r="G544" t="s">
        <v>39</v>
      </c>
      <c r="H544" s="41">
        <v>400</v>
      </c>
    </row>
    <row r="545" spans="1:8" hidden="1" x14ac:dyDescent="0.25">
      <c r="A545" s="7"/>
      <c r="B545" t="s">
        <v>115</v>
      </c>
      <c r="C545" s="83">
        <v>43957</v>
      </c>
      <c r="E545" s="1">
        <v>2020</v>
      </c>
      <c r="F545" s="1" t="s">
        <v>13</v>
      </c>
      <c r="H545" s="41">
        <v>600</v>
      </c>
    </row>
    <row r="546" spans="1:8" hidden="1" x14ac:dyDescent="0.25">
      <c r="A546" s="7"/>
      <c r="B546" t="s">
        <v>115</v>
      </c>
      <c r="C546" s="83">
        <v>43957</v>
      </c>
      <c r="D546" t="s">
        <v>116</v>
      </c>
      <c r="E546" s="1">
        <v>2020</v>
      </c>
      <c r="F546" s="1" t="s">
        <v>12</v>
      </c>
      <c r="G546" t="s">
        <v>34</v>
      </c>
      <c r="H546" s="41">
        <v>100</v>
      </c>
    </row>
    <row r="547" spans="1:8" hidden="1" x14ac:dyDescent="0.25">
      <c r="A547" s="7"/>
      <c r="B547" t="s">
        <v>115</v>
      </c>
      <c r="C547" s="83">
        <v>43957</v>
      </c>
      <c r="D547" t="s">
        <v>6</v>
      </c>
      <c r="E547" s="1">
        <v>2019</v>
      </c>
      <c r="F547" s="1" t="s">
        <v>14</v>
      </c>
      <c r="G547" t="s">
        <v>27</v>
      </c>
      <c r="H547" s="41">
        <v>300</v>
      </c>
    </row>
    <row r="548" spans="1:8" hidden="1" x14ac:dyDescent="0.25">
      <c r="A548" s="7"/>
      <c r="B548" t="s">
        <v>115</v>
      </c>
      <c r="C548" s="83">
        <v>43958</v>
      </c>
      <c r="D548" t="s">
        <v>6</v>
      </c>
      <c r="E548" s="1">
        <v>2019</v>
      </c>
      <c r="F548" s="1" t="s">
        <v>14</v>
      </c>
      <c r="G548" t="s">
        <v>208</v>
      </c>
      <c r="H548" s="41">
        <v>50</v>
      </c>
    </row>
    <row r="549" spans="1:8" hidden="1" x14ac:dyDescent="0.25">
      <c r="A549" s="7"/>
      <c r="B549" t="s">
        <v>115</v>
      </c>
      <c r="C549" s="83">
        <v>43959</v>
      </c>
      <c r="D549" t="s">
        <v>6</v>
      </c>
      <c r="E549" s="1">
        <v>2019</v>
      </c>
      <c r="F549" s="1" t="s">
        <v>14</v>
      </c>
      <c r="G549" t="s">
        <v>355</v>
      </c>
      <c r="H549" s="41">
        <v>100</v>
      </c>
    </row>
    <row r="550" spans="1:8" hidden="1" x14ac:dyDescent="0.25">
      <c r="A550" s="7"/>
      <c r="B550" t="s">
        <v>115</v>
      </c>
      <c r="C550" s="83">
        <v>43959</v>
      </c>
      <c r="D550" t="s">
        <v>116</v>
      </c>
      <c r="E550" s="1">
        <v>2020</v>
      </c>
      <c r="F550" s="1" t="s">
        <v>13</v>
      </c>
      <c r="G550" t="s">
        <v>43</v>
      </c>
      <c r="H550" s="41">
        <v>450</v>
      </c>
    </row>
    <row r="551" spans="1:8" hidden="1" x14ac:dyDescent="0.25">
      <c r="A551" s="7"/>
      <c r="B551" t="s">
        <v>115</v>
      </c>
      <c r="C551" s="83">
        <v>43959</v>
      </c>
      <c r="D551" t="s">
        <v>6</v>
      </c>
      <c r="E551" s="1">
        <v>2019</v>
      </c>
      <c r="F551" s="1" t="s">
        <v>14</v>
      </c>
      <c r="G551" t="s">
        <v>458</v>
      </c>
      <c r="H551" s="41">
        <v>100</v>
      </c>
    </row>
    <row r="552" spans="1:8" hidden="1" x14ac:dyDescent="0.25">
      <c r="A552" s="7"/>
      <c r="B552" t="s">
        <v>115</v>
      </c>
      <c r="C552" s="83">
        <v>43963</v>
      </c>
      <c r="D552" t="s">
        <v>6</v>
      </c>
      <c r="E552" s="1">
        <v>2019</v>
      </c>
      <c r="F552" s="1" t="s">
        <v>14</v>
      </c>
      <c r="G552" t="s">
        <v>284</v>
      </c>
      <c r="H552" s="41">
        <v>100</v>
      </c>
    </row>
    <row r="553" spans="1:8" hidden="1" x14ac:dyDescent="0.25">
      <c r="A553" s="7"/>
      <c r="B553" t="s">
        <v>115</v>
      </c>
      <c r="C553" s="83">
        <v>43965</v>
      </c>
      <c r="D553" t="s">
        <v>116</v>
      </c>
      <c r="E553" s="1">
        <v>2020</v>
      </c>
      <c r="F553" s="1" t="s">
        <v>13</v>
      </c>
      <c r="G553" t="s">
        <v>34</v>
      </c>
      <c r="H553" s="41">
        <v>150</v>
      </c>
    </row>
    <row r="554" spans="1:8" hidden="1" x14ac:dyDescent="0.25">
      <c r="A554" s="7"/>
      <c r="B554" t="s">
        <v>115</v>
      </c>
      <c r="C554" s="83">
        <v>43966</v>
      </c>
      <c r="D554" t="s">
        <v>116</v>
      </c>
      <c r="E554" s="1">
        <v>2020</v>
      </c>
      <c r="F554" s="1" t="s">
        <v>9</v>
      </c>
      <c r="G554" t="s">
        <v>35</v>
      </c>
      <c r="H554" s="41">
        <v>300</v>
      </c>
    </row>
    <row r="555" spans="1:8" hidden="1" x14ac:dyDescent="0.25">
      <c r="A555" s="7"/>
      <c r="B555" t="s">
        <v>115</v>
      </c>
      <c r="C555" s="83">
        <v>43966</v>
      </c>
      <c r="D555" t="s">
        <v>116</v>
      </c>
      <c r="E555" s="1">
        <v>2020</v>
      </c>
      <c r="F555" s="1" t="s">
        <v>13</v>
      </c>
      <c r="G555" t="s">
        <v>41</v>
      </c>
      <c r="H555" s="41">
        <v>275</v>
      </c>
    </row>
    <row r="556" spans="1:8" hidden="1" x14ac:dyDescent="0.25">
      <c r="A556" s="7"/>
      <c r="B556" t="s">
        <v>115</v>
      </c>
      <c r="C556" s="83">
        <v>43972</v>
      </c>
      <c r="D556" t="s">
        <v>116</v>
      </c>
      <c r="E556" s="1">
        <v>2020</v>
      </c>
      <c r="F556" s="1" t="s">
        <v>13</v>
      </c>
      <c r="G556" t="s">
        <v>46</v>
      </c>
      <c r="H556" s="41">
        <v>150</v>
      </c>
    </row>
    <row r="557" spans="1:8" hidden="1" x14ac:dyDescent="0.25">
      <c r="A557" s="7"/>
      <c r="B557" t="s">
        <v>115</v>
      </c>
      <c r="C557" s="83">
        <v>43972</v>
      </c>
      <c r="D557" t="s">
        <v>6</v>
      </c>
      <c r="E557" s="1">
        <v>2019</v>
      </c>
      <c r="F557" s="1" t="s">
        <v>14</v>
      </c>
      <c r="G557" t="s">
        <v>388</v>
      </c>
      <c r="H557" s="41">
        <v>100</v>
      </c>
    </row>
    <row r="558" spans="1:8" hidden="1" x14ac:dyDescent="0.25">
      <c r="A558" s="7"/>
      <c r="B558" t="s">
        <v>115</v>
      </c>
      <c r="C558" s="83">
        <v>43972</v>
      </c>
      <c r="D558" t="s">
        <v>116</v>
      </c>
      <c r="E558" s="1">
        <v>2020</v>
      </c>
      <c r="F558" s="1" t="s">
        <v>12</v>
      </c>
      <c r="G558" t="s">
        <v>29</v>
      </c>
      <c r="H558" s="41">
        <v>275</v>
      </c>
    </row>
    <row r="559" spans="1:8" hidden="1" x14ac:dyDescent="0.25">
      <c r="A559" s="7"/>
      <c r="B559" t="s">
        <v>115</v>
      </c>
      <c r="C559" s="83">
        <v>43972</v>
      </c>
      <c r="D559" t="s">
        <v>116</v>
      </c>
      <c r="E559" s="1">
        <v>2020</v>
      </c>
      <c r="F559" s="1" t="s">
        <v>13</v>
      </c>
      <c r="G559" t="s">
        <v>29</v>
      </c>
      <c r="H559" s="41">
        <v>275</v>
      </c>
    </row>
    <row r="560" spans="1:8" hidden="1" x14ac:dyDescent="0.25">
      <c r="A560" s="7"/>
      <c r="B560" t="s">
        <v>115</v>
      </c>
      <c r="C560" s="83">
        <v>43977</v>
      </c>
      <c r="D560" t="s">
        <v>108</v>
      </c>
      <c r="E560" s="1">
        <v>2020</v>
      </c>
      <c r="F560" s="1" t="s">
        <v>14</v>
      </c>
      <c r="G560" t="s">
        <v>348</v>
      </c>
      <c r="H560" s="41">
        <v>80</v>
      </c>
    </row>
    <row r="561" spans="1:8" hidden="1" x14ac:dyDescent="0.25">
      <c r="A561" s="7"/>
      <c r="B561" t="s">
        <v>115</v>
      </c>
      <c r="C561" s="83">
        <v>43979</v>
      </c>
      <c r="D561" t="s">
        <v>116</v>
      </c>
      <c r="E561" s="1">
        <v>2020</v>
      </c>
      <c r="F561" s="1" t="s">
        <v>10</v>
      </c>
      <c r="G561" t="s">
        <v>310</v>
      </c>
      <c r="H561" s="41">
        <v>100</v>
      </c>
    </row>
    <row r="562" spans="1:8" hidden="1" x14ac:dyDescent="0.25">
      <c r="A562" s="7"/>
      <c r="B562" t="s">
        <v>115</v>
      </c>
      <c r="C562" s="83">
        <v>43979</v>
      </c>
      <c r="D562" t="s">
        <v>116</v>
      </c>
      <c r="E562" s="1">
        <v>2020</v>
      </c>
      <c r="F562" s="1" t="s">
        <v>11</v>
      </c>
      <c r="G562" t="s">
        <v>310</v>
      </c>
      <c r="H562" s="41">
        <v>100</v>
      </c>
    </row>
    <row r="563" spans="1:8" hidden="1" x14ac:dyDescent="0.25">
      <c r="A563" s="7"/>
      <c r="B563" t="s">
        <v>115</v>
      </c>
      <c r="C563" s="83">
        <v>43980</v>
      </c>
      <c r="D563" t="s">
        <v>6</v>
      </c>
      <c r="E563" s="1">
        <v>2019</v>
      </c>
      <c r="F563" s="1" t="s">
        <v>14</v>
      </c>
      <c r="G563" t="s">
        <v>188</v>
      </c>
      <c r="H563" s="41">
        <v>100</v>
      </c>
    </row>
    <row r="564" spans="1:8" hidden="1" x14ac:dyDescent="0.25">
      <c r="A564" s="7"/>
      <c r="B564" t="s">
        <v>115</v>
      </c>
      <c r="C564" s="83">
        <v>43983</v>
      </c>
      <c r="D564" t="s">
        <v>116</v>
      </c>
      <c r="E564" s="1">
        <v>2020</v>
      </c>
      <c r="F564" s="1" t="s">
        <v>12</v>
      </c>
      <c r="G564" t="s">
        <v>439</v>
      </c>
      <c r="H564" s="41">
        <v>200</v>
      </c>
    </row>
    <row r="565" spans="1:8" hidden="1" x14ac:dyDescent="0.25">
      <c r="A565" s="7"/>
      <c r="B565" t="s">
        <v>115</v>
      </c>
      <c r="C565" s="83">
        <v>43983</v>
      </c>
      <c r="D565" t="s">
        <v>116</v>
      </c>
      <c r="E565" s="1">
        <v>2020</v>
      </c>
      <c r="F565" s="1" t="s">
        <v>13</v>
      </c>
      <c r="G565" t="s">
        <v>439</v>
      </c>
      <c r="H565" s="41">
        <v>200</v>
      </c>
    </row>
    <row r="566" spans="1:8" hidden="1" x14ac:dyDescent="0.25">
      <c r="A566" s="7"/>
      <c r="B566" t="s">
        <v>115</v>
      </c>
      <c r="C566" s="83">
        <v>43983</v>
      </c>
      <c r="D566" t="s">
        <v>116</v>
      </c>
      <c r="E566" s="1">
        <v>2020</v>
      </c>
      <c r="F566" s="1" t="s">
        <v>14</v>
      </c>
      <c r="G566" t="s">
        <v>439</v>
      </c>
      <c r="H566" s="41">
        <v>200</v>
      </c>
    </row>
    <row r="567" spans="1:8" hidden="1" x14ac:dyDescent="0.25">
      <c r="A567" s="7"/>
      <c r="B567" t="s">
        <v>115</v>
      </c>
      <c r="C567" s="83">
        <v>43983</v>
      </c>
      <c r="E567" s="1">
        <v>2020</v>
      </c>
      <c r="F567" s="1" t="s">
        <v>15</v>
      </c>
      <c r="H567" s="41">
        <v>600</v>
      </c>
    </row>
    <row r="568" spans="1:8" hidden="1" x14ac:dyDescent="0.25">
      <c r="A568" s="7"/>
      <c r="B568" t="s">
        <v>115</v>
      </c>
      <c r="C568" s="83">
        <v>43984</v>
      </c>
      <c r="D568" t="s">
        <v>116</v>
      </c>
      <c r="E568" s="1">
        <v>2020</v>
      </c>
      <c r="F568" s="1" t="s">
        <v>14</v>
      </c>
      <c r="G568" t="s">
        <v>30</v>
      </c>
      <c r="H568" s="41">
        <v>100</v>
      </c>
    </row>
    <row r="569" spans="1:8" hidden="1" x14ac:dyDescent="0.25">
      <c r="A569" s="7"/>
      <c r="B569" t="s">
        <v>115</v>
      </c>
      <c r="C569" s="83">
        <v>43984</v>
      </c>
      <c r="D569" t="s">
        <v>6</v>
      </c>
      <c r="E569" s="1">
        <v>2019</v>
      </c>
      <c r="F569" s="1" t="s">
        <v>15</v>
      </c>
      <c r="G569" t="s">
        <v>458</v>
      </c>
      <c r="H569" s="41">
        <v>80</v>
      </c>
    </row>
    <row r="570" spans="1:8" hidden="1" x14ac:dyDescent="0.25">
      <c r="A570" s="7"/>
      <c r="B570" t="s">
        <v>115</v>
      </c>
      <c r="C570" s="83">
        <v>43985</v>
      </c>
      <c r="D570" t="s">
        <v>116</v>
      </c>
      <c r="E570" s="1">
        <v>2020</v>
      </c>
      <c r="F570" s="1" t="s">
        <v>14</v>
      </c>
      <c r="G570" t="s">
        <v>374</v>
      </c>
      <c r="H570" s="41">
        <v>150</v>
      </c>
    </row>
    <row r="571" spans="1:8" hidden="1" x14ac:dyDescent="0.25">
      <c r="A571" s="7"/>
      <c r="B571" t="s">
        <v>115</v>
      </c>
      <c r="C571" s="83">
        <v>43985</v>
      </c>
      <c r="D571" t="s">
        <v>6</v>
      </c>
      <c r="E571" s="1">
        <v>2019</v>
      </c>
      <c r="F571" s="1" t="s">
        <v>15</v>
      </c>
      <c r="G571" t="s">
        <v>286</v>
      </c>
      <c r="H571" s="41">
        <v>100</v>
      </c>
    </row>
    <row r="572" spans="1:8" hidden="1" x14ac:dyDescent="0.25">
      <c r="A572" s="7"/>
      <c r="B572" t="s">
        <v>115</v>
      </c>
      <c r="C572" s="83">
        <v>43985</v>
      </c>
      <c r="D572" t="s">
        <v>6</v>
      </c>
      <c r="E572" s="1">
        <v>2019</v>
      </c>
      <c r="F572" s="1" t="s">
        <v>15</v>
      </c>
      <c r="G572" t="s">
        <v>462</v>
      </c>
      <c r="H572" s="41">
        <v>100</v>
      </c>
    </row>
    <row r="573" spans="1:8" hidden="1" x14ac:dyDescent="0.25">
      <c r="A573" s="7"/>
      <c r="B573" t="s">
        <v>115</v>
      </c>
      <c r="C573" s="83">
        <v>43986</v>
      </c>
      <c r="D573" t="s">
        <v>116</v>
      </c>
      <c r="E573" s="1">
        <v>2020</v>
      </c>
      <c r="F573" s="1" t="s">
        <v>14</v>
      </c>
      <c r="G573" t="s">
        <v>396</v>
      </c>
      <c r="H573" s="41">
        <v>250</v>
      </c>
    </row>
    <row r="574" spans="1:8" hidden="1" x14ac:dyDescent="0.25">
      <c r="A574" s="7"/>
      <c r="B574" t="s">
        <v>115</v>
      </c>
      <c r="C574" s="83">
        <v>43987</v>
      </c>
      <c r="D574" t="s">
        <v>116</v>
      </c>
      <c r="E574" s="1">
        <v>2020</v>
      </c>
      <c r="F574" s="1" t="s">
        <v>14</v>
      </c>
      <c r="G574" t="s">
        <v>39</v>
      </c>
      <c r="H574" s="41">
        <v>450</v>
      </c>
    </row>
    <row r="575" spans="1:8" hidden="1" x14ac:dyDescent="0.25">
      <c r="A575" s="7"/>
      <c r="B575" t="s">
        <v>115</v>
      </c>
      <c r="C575" s="83">
        <v>43987</v>
      </c>
      <c r="D575" t="s">
        <v>6</v>
      </c>
      <c r="E575" s="1">
        <v>2019</v>
      </c>
      <c r="F575" s="1" t="s">
        <v>14</v>
      </c>
      <c r="G575" t="s">
        <v>463</v>
      </c>
      <c r="H575" s="41">
        <v>100</v>
      </c>
    </row>
    <row r="576" spans="1:8" hidden="1" x14ac:dyDescent="0.25">
      <c r="A576" s="7"/>
      <c r="B576" t="s">
        <v>115</v>
      </c>
      <c r="C576" s="83">
        <v>43990</v>
      </c>
      <c r="D576" t="s">
        <v>116</v>
      </c>
      <c r="E576" s="1">
        <v>2020</v>
      </c>
      <c r="F576" s="1" t="s">
        <v>13</v>
      </c>
      <c r="G576" t="s">
        <v>24</v>
      </c>
      <c r="H576" s="41">
        <v>200</v>
      </c>
    </row>
    <row r="577" spans="1:8" hidden="1" x14ac:dyDescent="0.25">
      <c r="A577" s="7"/>
      <c r="B577" t="s">
        <v>115</v>
      </c>
      <c r="C577" s="83">
        <v>43990</v>
      </c>
      <c r="D577" t="s">
        <v>116</v>
      </c>
      <c r="E577" s="1">
        <v>2020</v>
      </c>
      <c r="F577" s="1" t="s">
        <v>14</v>
      </c>
      <c r="G577" t="s">
        <v>24</v>
      </c>
      <c r="H577" s="41">
        <v>200</v>
      </c>
    </row>
    <row r="578" spans="1:8" hidden="1" x14ac:dyDescent="0.25">
      <c r="A578" s="7"/>
      <c r="B578" t="s">
        <v>115</v>
      </c>
      <c r="C578" s="83">
        <v>43990</v>
      </c>
      <c r="D578" t="s">
        <v>6</v>
      </c>
      <c r="E578" s="1">
        <v>2019</v>
      </c>
      <c r="F578" s="1" t="s">
        <v>15</v>
      </c>
      <c r="G578" t="s">
        <v>464</v>
      </c>
      <c r="H578" s="41">
        <v>100</v>
      </c>
    </row>
    <row r="579" spans="1:8" hidden="1" x14ac:dyDescent="0.25">
      <c r="A579" s="7"/>
      <c r="B579" t="s">
        <v>115</v>
      </c>
      <c r="C579" s="83">
        <v>43990</v>
      </c>
      <c r="D579" t="s">
        <v>6</v>
      </c>
      <c r="E579" s="1">
        <v>2019</v>
      </c>
      <c r="F579" s="1" t="s">
        <v>15</v>
      </c>
      <c r="G579" t="s">
        <v>361</v>
      </c>
      <c r="H579" s="41">
        <v>100</v>
      </c>
    </row>
    <row r="580" spans="1:8" hidden="1" x14ac:dyDescent="0.25">
      <c r="A580" s="7"/>
      <c r="B580" t="s">
        <v>115</v>
      </c>
      <c r="C580" s="83">
        <v>43990</v>
      </c>
      <c r="D580" t="s">
        <v>116</v>
      </c>
      <c r="E580" s="1">
        <v>2020</v>
      </c>
      <c r="F580" s="1" t="s">
        <v>9</v>
      </c>
      <c r="G580" t="s">
        <v>23</v>
      </c>
      <c r="H580" s="41">
        <v>250</v>
      </c>
    </row>
    <row r="581" spans="1:8" hidden="1" x14ac:dyDescent="0.25">
      <c r="A581" s="7"/>
      <c r="B581" t="s">
        <v>115</v>
      </c>
      <c r="C581" s="83">
        <v>43990</v>
      </c>
      <c r="D581" t="s">
        <v>6</v>
      </c>
      <c r="E581" s="1">
        <v>2019</v>
      </c>
      <c r="F581" s="1" t="s">
        <v>15</v>
      </c>
      <c r="G581" t="s">
        <v>465</v>
      </c>
      <c r="H581" s="41">
        <v>200</v>
      </c>
    </row>
    <row r="582" spans="1:8" hidden="1" x14ac:dyDescent="0.25">
      <c r="A582" s="7"/>
      <c r="B582" t="s">
        <v>115</v>
      </c>
      <c r="C582" s="83">
        <v>43992</v>
      </c>
      <c r="D582" t="s">
        <v>116</v>
      </c>
      <c r="E582" s="1">
        <v>2020</v>
      </c>
      <c r="F582" s="1" t="s">
        <v>12</v>
      </c>
      <c r="G582" t="s">
        <v>38</v>
      </c>
      <c r="H582" s="41">
        <v>200</v>
      </c>
    </row>
    <row r="583" spans="1:8" hidden="1" x14ac:dyDescent="0.25">
      <c r="A583" s="7"/>
      <c r="B583" t="s">
        <v>115</v>
      </c>
      <c r="C583" s="83">
        <v>43992</v>
      </c>
      <c r="D583" t="s">
        <v>6</v>
      </c>
      <c r="E583" s="1">
        <v>2019</v>
      </c>
      <c r="F583" s="1" t="s">
        <v>15</v>
      </c>
      <c r="G583" t="s">
        <v>466</v>
      </c>
      <c r="H583" s="41">
        <v>100</v>
      </c>
    </row>
    <row r="584" spans="1:8" hidden="1" x14ac:dyDescent="0.25">
      <c r="A584" s="7"/>
      <c r="B584" t="s">
        <v>115</v>
      </c>
      <c r="C584" s="83">
        <v>43992</v>
      </c>
      <c r="D584" t="s">
        <v>6</v>
      </c>
      <c r="E584" s="1">
        <v>2019</v>
      </c>
      <c r="F584" s="1" t="s">
        <v>15</v>
      </c>
      <c r="G584" t="s">
        <v>162</v>
      </c>
      <c r="H584" s="41">
        <v>100</v>
      </c>
    </row>
    <row r="585" spans="1:8" hidden="1" x14ac:dyDescent="0.25">
      <c r="A585" s="7"/>
      <c r="B585" t="s">
        <v>115</v>
      </c>
      <c r="C585" s="83">
        <v>43992</v>
      </c>
      <c r="D585" t="s">
        <v>116</v>
      </c>
      <c r="E585" s="1">
        <v>2020</v>
      </c>
      <c r="F585" s="1" t="s">
        <v>12</v>
      </c>
      <c r="G585" t="s">
        <v>33</v>
      </c>
      <c r="H585" s="41">
        <v>130</v>
      </c>
    </row>
    <row r="586" spans="1:8" hidden="1" x14ac:dyDescent="0.25">
      <c r="A586" s="7"/>
      <c r="B586" t="s">
        <v>115</v>
      </c>
      <c r="C586" s="83">
        <v>43983</v>
      </c>
      <c r="D586" t="s">
        <v>116</v>
      </c>
      <c r="E586" s="1">
        <v>2020</v>
      </c>
      <c r="F586" s="1" t="s">
        <v>13</v>
      </c>
      <c r="G586" t="s">
        <v>33</v>
      </c>
      <c r="H586" s="41">
        <v>40</v>
      </c>
    </row>
    <row r="587" spans="1:8" hidden="1" x14ac:dyDescent="0.25">
      <c r="A587" s="7"/>
      <c r="B587" t="s">
        <v>115</v>
      </c>
      <c r="C587" s="83">
        <v>43992</v>
      </c>
      <c r="D587" t="s">
        <v>116</v>
      </c>
      <c r="E587" s="1">
        <v>2020</v>
      </c>
      <c r="F587" s="1" t="s">
        <v>13</v>
      </c>
      <c r="G587" t="s">
        <v>34</v>
      </c>
      <c r="H587" s="41">
        <v>100</v>
      </c>
    </row>
    <row r="588" spans="1:8" hidden="1" x14ac:dyDescent="0.25">
      <c r="A588" s="7"/>
      <c r="B588" t="s">
        <v>115</v>
      </c>
      <c r="C588" s="83">
        <v>43997</v>
      </c>
      <c r="D588" t="s">
        <v>116</v>
      </c>
      <c r="E588" s="1">
        <v>2020</v>
      </c>
      <c r="F588" s="1" t="s">
        <v>14</v>
      </c>
      <c r="G588" t="s">
        <v>34</v>
      </c>
      <c r="H588" s="41">
        <v>150</v>
      </c>
    </row>
    <row r="589" spans="1:8" hidden="1" x14ac:dyDescent="0.25">
      <c r="A589" s="7"/>
      <c r="B589" t="s">
        <v>115</v>
      </c>
      <c r="C589" s="83">
        <v>43998</v>
      </c>
      <c r="D589" t="s">
        <v>6</v>
      </c>
      <c r="E589" s="1">
        <v>2019</v>
      </c>
      <c r="F589" s="1" t="s">
        <v>15</v>
      </c>
      <c r="G589" t="s">
        <v>182</v>
      </c>
      <c r="H589" s="41">
        <v>150</v>
      </c>
    </row>
    <row r="590" spans="1:8" hidden="1" x14ac:dyDescent="0.25">
      <c r="A590" s="7"/>
      <c r="B590" t="s">
        <v>115</v>
      </c>
      <c r="C590" s="83">
        <v>43998</v>
      </c>
      <c r="D590" t="s">
        <v>6</v>
      </c>
      <c r="E590" s="1">
        <v>2019</v>
      </c>
      <c r="F590" s="1" t="s">
        <v>15</v>
      </c>
      <c r="G590" t="s">
        <v>468</v>
      </c>
      <c r="H590" s="41">
        <v>100</v>
      </c>
    </row>
    <row r="591" spans="1:8" hidden="1" x14ac:dyDescent="0.25">
      <c r="A591" s="7"/>
      <c r="B591" t="s">
        <v>115</v>
      </c>
      <c r="C591" s="83">
        <v>43998</v>
      </c>
      <c r="D591" t="s">
        <v>6</v>
      </c>
      <c r="E591" s="1">
        <v>2019</v>
      </c>
      <c r="F591" s="1" t="s">
        <v>15</v>
      </c>
      <c r="G591" t="s">
        <v>367</v>
      </c>
      <c r="H591" s="41">
        <v>100</v>
      </c>
    </row>
    <row r="592" spans="1:8" hidden="1" x14ac:dyDescent="0.25">
      <c r="A592" s="7"/>
      <c r="B592" t="s">
        <v>115</v>
      </c>
      <c r="C592" s="83">
        <v>43998</v>
      </c>
      <c r="D592" t="s">
        <v>116</v>
      </c>
      <c r="E592" s="1">
        <v>2020</v>
      </c>
      <c r="F592" s="1" t="s">
        <v>10</v>
      </c>
      <c r="G592" t="s">
        <v>44</v>
      </c>
      <c r="H592" s="41">
        <v>150</v>
      </c>
    </row>
    <row r="593" spans="1:8" hidden="1" x14ac:dyDescent="0.25">
      <c r="A593" s="7"/>
      <c r="B593" t="s">
        <v>115</v>
      </c>
      <c r="C593" s="83">
        <v>16806</v>
      </c>
      <c r="D593" t="s">
        <v>116</v>
      </c>
      <c r="E593" s="1">
        <v>2020</v>
      </c>
      <c r="F593" s="1" t="s">
        <v>11</v>
      </c>
      <c r="G593" t="s">
        <v>44</v>
      </c>
      <c r="H593" s="41">
        <v>50</v>
      </c>
    </row>
    <row r="594" spans="1:8" hidden="1" x14ac:dyDescent="0.25">
      <c r="A594" s="7"/>
      <c r="B594" t="s">
        <v>115</v>
      </c>
      <c r="C594" s="83">
        <v>43998</v>
      </c>
      <c r="D594" t="s">
        <v>116</v>
      </c>
      <c r="E594" s="1">
        <v>2020</v>
      </c>
      <c r="F594" s="1" t="s">
        <v>14</v>
      </c>
      <c r="G594" t="s">
        <v>43</v>
      </c>
      <c r="H594" s="41">
        <v>450</v>
      </c>
    </row>
    <row r="595" spans="1:8" hidden="1" x14ac:dyDescent="0.25">
      <c r="A595" s="7"/>
      <c r="B595" t="s">
        <v>115</v>
      </c>
      <c r="C595" s="83">
        <v>44001</v>
      </c>
      <c r="D595" t="s">
        <v>116</v>
      </c>
      <c r="E595" s="1">
        <v>2020</v>
      </c>
      <c r="F595" s="1" t="s">
        <v>14</v>
      </c>
      <c r="G595" t="s">
        <v>430</v>
      </c>
      <c r="H595" s="41">
        <v>275</v>
      </c>
    </row>
    <row r="596" spans="1:8" hidden="1" x14ac:dyDescent="0.25">
      <c r="A596" s="7"/>
      <c r="B596" t="s">
        <v>115</v>
      </c>
      <c r="C596" s="83">
        <v>44005</v>
      </c>
      <c r="D596" t="s">
        <v>6</v>
      </c>
      <c r="E596" s="1">
        <v>2018</v>
      </c>
      <c r="F596" s="1" t="s">
        <v>15</v>
      </c>
      <c r="G596" t="s">
        <v>271</v>
      </c>
      <c r="H596" s="41">
        <v>200</v>
      </c>
    </row>
    <row r="597" spans="1:8" hidden="1" x14ac:dyDescent="0.25">
      <c r="A597" s="7"/>
      <c r="B597" t="s">
        <v>115</v>
      </c>
      <c r="C597" s="83">
        <v>44005</v>
      </c>
      <c r="D597" t="s">
        <v>6</v>
      </c>
      <c r="E597" s="1">
        <v>2019</v>
      </c>
      <c r="F597" s="1" t="s">
        <v>15</v>
      </c>
      <c r="G597" t="s">
        <v>369</v>
      </c>
      <c r="H597" s="41">
        <v>100</v>
      </c>
    </row>
    <row r="598" spans="1:8" hidden="1" x14ac:dyDescent="0.25">
      <c r="A598" s="7"/>
      <c r="B598" t="s">
        <v>115</v>
      </c>
      <c r="C598" s="83">
        <v>44005</v>
      </c>
      <c r="D598" t="s">
        <v>116</v>
      </c>
      <c r="E598" s="1">
        <v>2020</v>
      </c>
      <c r="F598" s="1" t="s">
        <v>9</v>
      </c>
      <c r="G598" t="s">
        <v>27</v>
      </c>
      <c r="H598" s="41">
        <v>200</v>
      </c>
    </row>
    <row r="599" spans="1:8" hidden="1" x14ac:dyDescent="0.25">
      <c r="A599" s="7"/>
      <c r="B599" t="s">
        <v>115</v>
      </c>
      <c r="C599" s="83">
        <v>44006</v>
      </c>
      <c r="D599" t="s">
        <v>6</v>
      </c>
      <c r="E599" s="1">
        <v>2019</v>
      </c>
      <c r="F599" s="1" t="s">
        <v>15</v>
      </c>
      <c r="G599" t="s">
        <v>203</v>
      </c>
      <c r="H599" s="41">
        <v>100</v>
      </c>
    </row>
    <row r="600" spans="1:8" hidden="1" x14ac:dyDescent="0.25">
      <c r="A600" s="7"/>
      <c r="B600" t="s">
        <v>115</v>
      </c>
      <c r="C600" s="83">
        <v>44007</v>
      </c>
      <c r="D600" t="s">
        <v>6</v>
      </c>
      <c r="E600" s="1">
        <v>2019</v>
      </c>
      <c r="F600" s="1" t="s">
        <v>15</v>
      </c>
      <c r="G600" t="s">
        <v>469</v>
      </c>
      <c r="H600" s="41">
        <v>100</v>
      </c>
    </row>
    <row r="601" spans="1:8" hidden="1" x14ac:dyDescent="0.25">
      <c r="A601" s="7"/>
      <c r="B601" t="s">
        <v>115</v>
      </c>
      <c r="C601" s="83">
        <v>44008</v>
      </c>
      <c r="D601" t="s">
        <v>6</v>
      </c>
      <c r="E601" s="1">
        <v>2019</v>
      </c>
      <c r="F601" s="1" t="s">
        <v>15</v>
      </c>
      <c r="G601" t="s">
        <v>470</v>
      </c>
      <c r="H601" s="41">
        <v>200</v>
      </c>
    </row>
    <row r="602" spans="1:8" hidden="1" x14ac:dyDescent="0.25">
      <c r="A602" s="7"/>
      <c r="B602" t="s">
        <v>115</v>
      </c>
      <c r="C602" s="83">
        <v>44011</v>
      </c>
      <c r="D602" t="s">
        <v>6</v>
      </c>
      <c r="E602" s="1">
        <v>2019</v>
      </c>
      <c r="F602" s="1" t="s">
        <v>15</v>
      </c>
      <c r="G602" t="s">
        <v>471</v>
      </c>
      <c r="H602" s="41">
        <v>100</v>
      </c>
    </row>
    <row r="603" spans="1:8" hidden="1" x14ac:dyDescent="0.25">
      <c r="A603" s="7"/>
      <c r="B603" t="s">
        <v>115</v>
      </c>
      <c r="C603" s="83">
        <v>44011</v>
      </c>
      <c r="D603" t="s">
        <v>6</v>
      </c>
      <c r="E603" s="1">
        <v>2019</v>
      </c>
      <c r="F603" s="1" t="s">
        <v>15</v>
      </c>
      <c r="G603" t="s">
        <v>354</v>
      </c>
      <c r="H603" s="41">
        <v>100</v>
      </c>
    </row>
    <row r="604" spans="1:8" hidden="1" x14ac:dyDescent="0.25">
      <c r="A604" s="7"/>
      <c r="B604" t="s">
        <v>115</v>
      </c>
      <c r="C604" s="83">
        <v>44011</v>
      </c>
      <c r="D604" t="s">
        <v>6</v>
      </c>
      <c r="E604" s="1">
        <v>2019</v>
      </c>
      <c r="F604" s="1" t="s">
        <v>15</v>
      </c>
      <c r="G604" t="s">
        <v>125</v>
      </c>
      <c r="H604" s="41">
        <v>200</v>
      </c>
    </row>
    <row r="605" spans="1:8" hidden="1" x14ac:dyDescent="0.25">
      <c r="A605" s="7"/>
      <c r="B605" t="s">
        <v>115</v>
      </c>
      <c r="C605" s="83">
        <v>44011</v>
      </c>
      <c r="D605" t="s">
        <v>6</v>
      </c>
      <c r="E605" s="1">
        <v>2019</v>
      </c>
      <c r="F605" s="1" t="s">
        <v>15</v>
      </c>
      <c r="G605" t="s">
        <v>473</v>
      </c>
      <c r="H605" s="41">
        <v>100</v>
      </c>
    </row>
    <row r="606" spans="1:8" hidden="1" x14ac:dyDescent="0.25">
      <c r="A606" s="7"/>
      <c r="B606" t="s">
        <v>115</v>
      </c>
      <c r="C606" s="83">
        <v>44011</v>
      </c>
      <c r="D606" t="s">
        <v>6</v>
      </c>
      <c r="E606" s="1">
        <v>2019</v>
      </c>
      <c r="F606" s="1" t="s">
        <v>15</v>
      </c>
      <c r="G606" t="s">
        <v>373</v>
      </c>
      <c r="H606" s="41">
        <v>100</v>
      </c>
    </row>
    <row r="607" spans="1:8" hidden="1" x14ac:dyDescent="0.25">
      <c r="A607" s="7"/>
      <c r="B607" t="s">
        <v>115</v>
      </c>
      <c r="C607" s="83">
        <v>44012</v>
      </c>
      <c r="D607" t="s">
        <v>6</v>
      </c>
      <c r="E607" s="1">
        <v>2019</v>
      </c>
      <c r="F607" s="1" t="s">
        <v>15</v>
      </c>
      <c r="G607" t="s">
        <v>346</v>
      </c>
      <c r="H607" s="41">
        <v>100</v>
      </c>
    </row>
    <row r="608" spans="1:8" hidden="1" x14ac:dyDescent="0.25">
      <c r="A608" s="7"/>
      <c r="B608" t="s">
        <v>115</v>
      </c>
      <c r="C608" s="83">
        <v>44012</v>
      </c>
      <c r="D608" t="s">
        <v>6</v>
      </c>
      <c r="E608" s="1">
        <v>2019</v>
      </c>
      <c r="F608" s="1" t="s">
        <v>15</v>
      </c>
      <c r="G608" t="s">
        <v>352</v>
      </c>
      <c r="H608" s="41">
        <v>100</v>
      </c>
    </row>
    <row r="609" spans="1:8" hidden="1" x14ac:dyDescent="0.25">
      <c r="A609" s="7"/>
      <c r="B609" t="s">
        <v>115</v>
      </c>
      <c r="C609" s="83">
        <v>44012</v>
      </c>
      <c r="D609" t="s">
        <v>113</v>
      </c>
      <c r="E609" s="1">
        <v>2020</v>
      </c>
      <c r="F609" s="1" t="s">
        <v>15</v>
      </c>
      <c r="G609" t="s">
        <v>195</v>
      </c>
      <c r="H609" s="41">
        <v>300</v>
      </c>
    </row>
    <row r="610" spans="1:8" hidden="1" x14ac:dyDescent="0.25">
      <c r="A610" s="7"/>
      <c r="B610" t="s">
        <v>115</v>
      </c>
      <c r="C610" s="83">
        <v>44012</v>
      </c>
      <c r="D610" t="s">
        <v>6</v>
      </c>
      <c r="E610" s="1">
        <v>2019</v>
      </c>
      <c r="F610" s="1" t="s">
        <v>15</v>
      </c>
      <c r="G610" t="s">
        <v>474</v>
      </c>
      <c r="H610" s="41">
        <v>100</v>
      </c>
    </row>
    <row r="611" spans="1:8" hidden="1" x14ac:dyDescent="0.25">
      <c r="A611" s="7"/>
      <c r="B611" t="s">
        <v>115</v>
      </c>
      <c r="C611" s="83">
        <v>44012</v>
      </c>
      <c r="D611" t="s">
        <v>6</v>
      </c>
      <c r="E611" s="1">
        <v>2019</v>
      </c>
      <c r="F611" s="1" t="s">
        <v>15</v>
      </c>
      <c r="G611" t="s">
        <v>264</v>
      </c>
      <c r="H611" s="41">
        <v>100</v>
      </c>
    </row>
    <row r="612" spans="1:8" hidden="1" x14ac:dyDescent="0.25">
      <c r="A612" s="7"/>
      <c r="B612" t="s">
        <v>115</v>
      </c>
      <c r="C612" s="83">
        <v>44013</v>
      </c>
      <c r="D612" t="s">
        <v>6</v>
      </c>
      <c r="E612" s="1">
        <v>2019</v>
      </c>
      <c r="F612" s="1" t="s">
        <v>16</v>
      </c>
      <c r="G612" t="s">
        <v>475</v>
      </c>
      <c r="H612" s="41">
        <v>150</v>
      </c>
    </row>
    <row r="613" spans="1:8" hidden="1" x14ac:dyDescent="0.25">
      <c r="A613" s="7"/>
      <c r="B613" t="s">
        <v>115</v>
      </c>
      <c r="C613" s="83">
        <v>44014</v>
      </c>
      <c r="D613" t="s">
        <v>116</v>
      </c>
      <c r="E613" s="1">
        <v>2020</v>
      </c>
      <c r="F613" s="1" t="s">
        <v>15</v>
      </c>
      <c r="G613" t="s">
        <v>374</v>
      </c>
      <c r="H613" s="41">
        <v>150</v>
      </c>
    </row>
    <row r="614" spans="1:8" hidden="1" x14ac:dyDescent="0.25">
      <c r="A614" s="7"/>
      <c r="B614" t="s">
        <v>115</v>
      </c>
      <c r="C614" s="83">
        <v>44015</v>
      </c>
      <c r="D614" t="s">
        <v>6</v>
      </c>
      <c r="E614" s="1">
        <v>2019</v>
      </c>
      <c r="F614" s="1" t="s">
        <v>16</v>
      </c>
      <c r="G614" t="s">
        <v>274</v>
      </c>
      <c r="H614" s="41">
        <v>100</v>
      </c>
    </row>
    <row r="615" spans="1:8" hidden="1" x14ac:dyDescent="0.25">
      <c r="A615" s="7"/>
      <c r="B615" t="s">
        <v>115</v>
      </c>
      <c r="C615" s="83">
        <v>44015</v>
      </c>
      <c r="D615" t="s">
        <v>101</v>
      </c>
      <c r="E615" s="1">
        <v>2020</v>
      </c>
      <c r="F615" s="1" t="s">
        <v>476</v>
      </c>
      <c r="G615" t="s">
        <v>152</v>
      </c>
      <c r="H615" s="41">
        <v>50</v>
      </c>
    </row>
    <row r="616" spans="1:8" hidden="1" x14ac:dyDescent="0.25">
      <c r="A616" s="7"/>
      <c r="B616" t="s">
        <v>115</v>
      </c>
      <c r="C616" s="83">
        <v>44015</v>
      </c>
      <c r="D616" t="s">
        <v>6</v>
      </c>
      <c r="E616" s="1">
        <v>2019</v>
      </c>
      <c r="F616" s="1" t="s">
        <v>16</v>
      </c>
      <c r="G616" t="s">
        <v>477</v>
      </c>
      <c r="H616" s="41">
        <v>100</v>
      </c>
    </row>
    <row r="617" spans="1:8" hidden="1" x14ac:dyDescent="0.25">
      <c r="A617" s="7"/>
      <c r="B617" t="s">
        <v>115</v>
      </c>
      <c r="C617" s="83">
        <v>44015</v>
      </c>
      <c r="D617" t="s">
        <v>116</v>
      </c>
      <c r="E617" s="1">
        <v>2020</v>
      </c>
      <c r="F617" s="1" t="s">
        <v>15</v>
      </c>
      <c r="G617" t="s">
        <v>396</v>
      </c>
      <c r="H617" s="41">
        <v>250</v>
      </c>
    </row>
    <row r="618" spans="1:8" hidden="1" x14ac:dyDescent="0.25">
      <c r="A618" s="7"/>
      <c r="B618" t="s">
        <v>115</v>
      </c>
      <c r="C618" s="83">
        <v>44015</v>
      </c>
      <c r="D618" t="s">
        <v>6</v>
      </c>
      <c r="E618" s="1">
        <v>2019</v>
      </c>
      <c r="F618" s="1" t="s">
        <v>16</v>
      </c>
      <c r="G618" t="s">
        <v>470</v>
      </c>
      <c r="H618" s="41">
        <v>200</v>
      </c>
    </row>
    <row r="619" spans="1:8" hidden="1" x14ac:dyDescent="0.25">
      <c r="A619" s="7"/>
      <c r="B619" t="s">
        <v>115</v>
      </c>
      <c r="C619" s="83">
        <v>44015</v>
      </c>
      <c r="E619" s="1">
        <v>2020</v>
      </c>
      <c r="F619" s="1" t="s">
        <v>16</v>
      </c>
      <c r="G619" t="s">
        <v>196</v>
      </c>
      <c r="H619" s="41">
        <v>252</v>
      </c>
    </row>
    <row r="620" spans="1:8" hidden="1" x14ac:dyDescent="0.25">
      <c r="A620" s="7"/>
      <c r="B620" t="s">
        <v>115</v>
      </c>
      <c r="C620" s="83">
        <v>44015</v>
      </c>
      <c r="D620" t="s">
        <v>116</v>
      </c>
      <c r="E620" s="1">
        <v>2020</v>
      </c>
      <c r="F620" s="1" t="s">
        <v>9</v>
      </c>
      <c r="G620" t="s">
        <v>35</v>
      </c>
      <c r="H620" s="41">
        <v>200</v>
      </c>
    </row>
    <row r="621" spans="1:8" hidden="1" x14ac:dyDescent="0.25">
      <c r="A621" s="7"/>
      <c r="B621" t="s">
        <v>115</v>
      </c>
      <c r="C621" s="83">
        <v>44018</v>
      </c>
      <c r="D621" t="s">
        <v>116</v>
      </c>
      <c r="E621" s="1">
        <v>2020</v>
      </c>
      <c r="F621" s="1" t="s">
        <v>15</v>
      </c>
      <c r="G621" t="s">
        <v>30</v>
      </c>
      <c r="H621" s="41">
        <v>100</v>
      </c>
    </row>
    <row r="622" spans="1:8" hidden="1" x14ac:dyDescent="0.25">
      <c r="A622" s="7"/>
      <c r="B622" t="s">
        <v>115</v>
      </c>
      <c r="C622" s="83">
        <v>44019</v>
      </c>
      <c r="D622" t="s">
        <v>116</v>
      </c>
      <c r="E622" s="1">
        <v>2020</v>
      </c>
      <c r="F622" s="1" t="s">
        <v>15</v>
      </c>
      <c r="G622" t="s">
        <v>39</v>
      </c>
      <c r="H622" s="41">
        <v>450</v>
      </c>
    </row>
    <row r="623" spans="1:8" hidden="1" x14ac:dyDescent="0.25">
      <c r="A623" s="7"/>
      <c r="B623" t="s">
        <v>115</v>
      </c>
      <c r="C623" s="83">
        <v>44013</v>
      </c>
      <c r="D623" t="s">
        <v>6</v>
      </c>
      <c r="E623" s="1">
        <v>2019</v>
      </c>
      <c r="F623" s="1" t="s">
        <v>16</v>
      </c>
      <c r="G623" t="s">
        <v>479</v>
      </c>
      <c r="H623" s="41">
        <v>100</v>
      </c>
    </row>
    <row r="624" spans="1:8" hidden="1" x14ac:dyDescent="0.25">
      <c r="A624" s="7"/>
      <c r="B624" t="s">
        <v>115</v>
      </c>
      <c r="C624" s="83">
        <v>44019</v>
      </c>
      <c r="D624" t="s">
        <v>116</v>
      </c>
      <c r="E624" s="1">
        <v>2020</v>
      </c>
      <c r="F624" s="1" t="s">
        <v>14</v>
      </c>
      <c r="G624" t="s">
        <v>34</v>
      </c>
      <c r="H624" s="41">
        <v>100</v>
      </c>
    </row>
    <row r="625" spans="1:8" hidden="1" x14ac:dyDescent="0.25">
      <c r="A625" s="7"/>
      <c r="B625" t="s">
        <v>115</v>
      </c>
      <c r="C625" s="83">
        <v>44019</v>
      </c>
      <c r="D625" t="s">
        <v>116</v>
      </c>
      <c r="E625" s="1">
        <v>2020</v>
      </c>
      <c r="F625" s="1" t="s">
        <v>15</v>
      </c>
      <c r="G625" t="s">
        <v>34</v>
      </c>
      <c r="H625" s="41">
        <v>250</v>
      </c>
    </row>
    <row r="626" spans="1:8" hidden="1" x14ac:dyDescent="0.25">
      <c r="A626" s="7"/>
      <c r="B626" t="s">
        <v>115</v>
      </c>
      <c r="C626" s="83">
        <v>44022</v>
      </c>
      <c r="D626" t="s">
        <v>116</v>
      </c>
      <c r="E626" s="1">
        <v>2020</v>
      </c>
      <c r="F626" s="1" t="s">
        <v>15</v>
      </c>
      <c r="G626" t="s">
        <v>439</v>
      </c>
      <c r="H626" s="41">
        <v>200</v>
      </c>
    </row>
    <row r="627" spans="1:8" hidden="1" x14ac:dyDescent="0.25">
      <c r="A627" s="7"/>
      <c r="B627" t="s">
        <v>115</v>
      </c>
      <c r="C627" s="83">
        <v>44022</v>
      </c>
      <c r="D627" t="s">
        <v>5</v>
      </c>
      <c r="E627" s="1">
        <v>2020</v>
      </c>
      <c r="F627" s="1" t="s">
        <v>16</v>
      </c>
      <c r="G627" t="s">
        <v>439</v>
      </c>
      <c r="H627" s="41">
        <v>200</v>
      </c>
    </row>
    <row r="628" spans="1:8" hidden="1" x14ac:dyDescent="0.25">
      <c r="A628" s="7"/>
      <c r="B628" t="s">
        <v>115</v>
      </c>
      <c r="C628" s="83">
        <v>44022</v>
      </c>
      <c r="D628" t="s">
        <v>116</v>
      </c>
      <c r="E628" s="1">
        <v>2020</v>
      </c>
      <c r="F628" s="1" t="s">
        <v>15</v>
      </c>
      <c r="G628" t="s">
        <v>24</v>
      </c>
      <c r="H628" s="41">
        <v>100</v>
      </c>
    </row>
    <row r="629" spans="1:8" hidden="1" x14ac:dyDescent="0.25">
      <c r="A629" s="7"/>
      <c r="B629" t="s">
        <v>115</v>
      </c>
      <c r="C629" s="83">
        <v>44022</v>
      </c>
      <c r="D629" t="s">
        <v>116</v>
      </c>
      <c r="E629" s="1">
        <v>2020</v>
      </c>
      <c r="F629" s="1" t="s">
        <v>11</v>
      </c>
      <c r="G629" t="s">
        <v>44</v>
      </c>
      <c r="H629" s="41">
        <v>100</v>
      </c>
    </row>
    <row r="630" spans="1:8" hidden="1" x14ac:dyDescent="0.25">
      <c r="A630" s="7"/>
      <c r="B630" t="s">
        <v>115</v>
      </c>
      <c r="C630" s="83">
        <v>44022</v>
      </c>
      <c r="D630" t="s">
        <v>116</v>
      </c>
      <c r="E630" s="1">
        <v>2020</v>
      </c>
      <c r="F630" s="1" t="s">
        <v>12</v>
      </c>
      <c r="G630" t="s">
        <v>44</v>
      </c>
      <c r="H630" s="41">
        <v>50</v>
      </c>
    </row>
    <row r="631" spans="1:8" hidden="1" x14ac:dyDescent="0.25">
      <c r="A631" s="7"/>
      <c r="B631" t="s">
        <v>115</v>
      </c>
      <c r="C631" s="83">
        <v>44026</v>
      </c>
      <c r="D631" t="s">
        <v>116</v>
      </c>
      <c r="E631" s="1">
        <v>2020</v>
      </c>
      <c r="F631" s="1" t="s">
        <v>15</v>
      </c>
      <c r="G631" t="s">
        <v>43</v>
      </c>
      <c r="H631" s="41">
        <v>450</v>
      </c>
    </row>
    <row r="632" spans="1:8" hidden="1" x14ac:dyDescent="0.25">
      <c r="A632" s="7"/>
      <c r="B632" t="s">
        <v>115</v>
      </c>
      <c r="C632" s="83">
        <v>44027</v>
      </c>
      <c r="D632" t="s">
        <v>113</v>
      </c>
      <c r="E632" s="1">
        <v>2020</v>
      </c>
      <c r="F632" s="1" t="s">
        <v>16</v>
      </c>
      <c r="G632" t="s">
        <v>195</v>
      </c>
      <c r="H632" s="41">
        <v>300</v>
      </c>
    </row>
    <row r="633" spans="1:8" hidden="1" x14ac:dyDescent="0.25">
      <c r="A633" s="7"/>
      <c r="B633" t="s">
        <v>115</v>
      </c>
      <c r="C633" s="83">
        <v>44028</v>
      </c>
      <c r="D633" t="s">
        <v>116</v>
      </c>
      <c r="E633" s="1">
        <v>2020</v>
      </c>
      <c r="F633" s="1" t="s">
        <v>16</v>
      </c>
      <c r="G633" t="s">
        <v>480</v>
      </c>
      <c r="H633" s="41">
        <v>150</v>
      </c>
    </row>
    <row r="634" spans="1:8" hidden="1" x14ac:dyDescent="0.25">
      <c r="A634" s="7"/>
      <c r="B634" t="s">
        <v>115</v>
      </c>
      <c r="C634" s="83">
        <v>44028</v>
      </c>
      <c r="D634" t="s">
        <v>116</v>
      </c>
      <c r="E634" s="1">
        <v>2020</v>
      </c>
      <c r="F634" s="1" t="s">
        <v>15</v>
      </c>
      <c r="G634" t="s">
        <v>41</v>
      </c>
      <c r="H634" s="41">
        <v>275</v>
      </c>
    </row>
    <row r="635" spans="1:8" hidden="1" x14ac:dyDescent="0.25">
      <c r="A635" s="7"/>
      <c r="B635" t="s">
        <v>115</v>
      </c>
      <c r="C635" s="83">
        <v>44032</v>
      </c>
      <c r="D635" t="s">
        <v>116</v>
      </c>
      <c r="E635" s="1">
        <v>2020</v>
      </c>
      <c r="F635" s="1" t="s">
        <v>14</v>
      </c>
      <c r="G635" t="s">
        <v>46</v>
      </c>
      <c r="H635" s="41">
        <v>150</v>
      </c>
    </row>
    <row r="636" spans="1:8" hidden="1" x14ac:dyDescent="0.25">
      <c r="A636" s="7"/>
      <c r="B636" t="s">
        <v>115</v>
      </c>
      <c r="C636" s="83">
        <v>44032</v>
      </c>
      <c r="D636" t="s">
        <v>116</v>
      </c>
      <c r="E636" s="1">
        <v>2020</v>
      </c>
      <c r="F636" s="1" t="s">
        <v>15</v>
      </c>
      <c r="G636" t="s">
        <v>46</v>
      </c>
      <c r="H636" s="41">
        <v>40</v>
      </c>
    </row>
    <row r="637" spans="1:8" hidden="1" x14ac:dyDescent="0.25">
      <c r="A637" s="7"/>
      <c r="B637" t="s">
        <v>115</v>
      </c>
      <c r="C637" s="83">
        <v>44034</v>
      </c>
      <c r="D637" t="s">
        <v>116</v>
      </c>
      <c r="E637" s="1">
        <v>2020</v>
      </c>
      <c r="F637" s="1" t="s">
        <v>13</v>
      </c>
      <c r="G637" t="s">
        <v>38</v>
      </c>
      <c r="H637" s="41">
        <v>200</v>
      </c>
    </row>
    <row r="638" spans="1:8" hidden="1" x14ac:dyDescent="0.25">
      <c r="A638" s="7"/>
      <c r="B638" t="s">
        <v>115</v>
      </c>
      <c r="C638" s="83">
        <v>44034</v>
      </c>
      <c r="D638" t="s">
        <v>116</v>
      </c>
      <c r="E638" s="1">
        <v>2020</v>
      </c>
      <c r="F638" s="1" t="s">
        <v>13</v>
      </c>
      <c r="G638" t="s">
        <v>26</v>
      </c>
      <c r="H638" s="41">
        <v>240</v>
      </c>
    </row>
    <row r="639" spans="1:8" hidden="1" x14ac:dyDescent="0.25">
      <c r="A639" s="7"/>
      <c r="B639" t="s">
        <v>115</v>
      </c>
      <c r="C639" s="83">
        <v>44034</v>
      </c>
      <c r="D639" t="s">
        <v>116</v>
      </c>
      <c r="E639" s="1">
        <v>2020</v>
      </c>
      <c r="F639" s="1" t="s">
        <v>14</v>
      </c>
      <c r="G639" t="s">
        <v>26</v>
      </c>
      <c r="H639" s="41">
        <v>10</v>
      </c>
    </row>
    <row r="640" spans="1:8" hidden="1" x14ac:dyDescent="0.25">
      <c r="A640" s="7"/>
      <c r="B640" t="s">
        <v>115</v>
      </c>
      <c r="C640" s="83">
        <v>44034</v>
      </c>
      <c r="D640" t="s">
        <v>116</v>
      </c>
      <c r="E640" s="1">
        <v>2020</v>
      </c>
      <c r="F640" s="1" t="s">
        <v>10</v>
      </c>
      <c r="G640" t="s">
        <v>364</v>
      </c>
      <c r="H640" s="41">
        <v>250</v>
      </c>
    </row>
    <row r="641" spans="1:8" hidden="1" x14ac:dyDescent="0.25">
      <c r="A641" s="7"/>
      <c r="B641" t="s">
        <v>115</v>
      </c>
      <c r="C641" s="83">
        <v>44034</v>
      </c>
      <c r="D641" t="s">
        <v>116</v>
      </c>
      <c r="E641" s="1">
        <v>2020</v>
      </c>
      <c r="F641" s="1" t="s">
        <v>11</v>
      </c>
      <c r="G641" t="s">
        <v>364</v>
      </c>
      <c r="H641" s="41">
        <v>150</v>
      </c>
    </row>
    <row r="642" spans="1:8" hidden="1" x14ac:dyDescent="0.25">
      <c r="A642" s="7"/>
      <c r="B642" t="s">
        <v>115</v>
      </c>
      <c r="C642" s="83">
        <v>44035</v>
      </c>
      <c r="D642" t="s">
        <v>101</v>
      </c>
      <c r="E642" s="1">
        <v>2020</v>
      </c>
      <c r="F642" s="1" t="s">
        <v>16</v>
      </c>
      <c r="G642" t="s">
        <v>481</v>
      </c>
      <c r="H642" s="41">
        <v>100</v>
      </c>
    </row>
    <row r="643" spans="1:8" hidden="1" x14ac:dyDescent="0.25">
      <c r="A643" s="7"/>
      <c r="B643" t="s">
        <v>115</v>
      </c>
      <c r="C643" s="83">
        <v>44040</v>
      </c>
      <c r="D643" t="s">
        <v>6</v>
      </c>
      <c r="E643" s="1">
        <v>2019</v>
      </c>
      <c r="F643" s="1" t="s">
        <v>16</v>
      </c>
      <c r="G643" t="s">
        <v>372</v>
      </c>
      <c r="H643" s="41">
        <v>100</v>
      </c>
    </row>
    <row r="644" spans="1:8" hidden="1" x14ac:dyDescent="0.25">
      <c r="A644" s="7"/>
      <c r="B644" t="s">
        <v>115</v>
      </c>
      <c r="C644" s="83">
        <v>44044</v>
      </c>
      <c r="E644" s="1">
        <v>2020</v>
      </c>
      <c r="F644" s="1" t="s">
        <v>17</v>
      </c>
      <c r="H644" s="41">
        <v>1200</v>
      </c>
    </row>
    <row r="645" spans="1:8" hidden="1" x14ac:dyDescent="0.25">
      <c r="A645" s="7"/>
      <c r="B645" t="s">
        <v>115</v>
      </c>
      <c r="C645" s="83">
        <v>44017</v>
      </c>
      <c r="D645" t="s">
        <v>116</v>
      </c>
      <c r="E645" s="1">
        <v>2020</v>
      </c>
      <c r="F645" s="1" t="s">
        <v>16</v>
      </c>
      <c r="G645" t="s">
        <v>39</v>
      </c>
      <c r="H645" s="41">
        <v>450</v>
      </c>
    </row>
    <row r="646" spans="1:8" hidden="1" x14ac:dyDescent="0.25">
      <c r="A646" s="7"/>
      <c r="B646" t="s">
        <v>115</v>
      </c>
      <c r="C646" s="83">
        <v>44049</v>
      </c>
      <c r="D646" t="s">
        <v>116</v>
      </c>
      <c r="E646" s="1">
        <v>2020</v>
      </c>
      <c r="F646" s="1" t="s">
        <v>16</v>
      </c>
      <c r="G646" t="s">
        <v>30</v>
      </c>
      <c r="H646" s="41">
        <v>100</v>
      </c>
    </row>
    <row r="647" spans="1:8" hidden="1" x14ac:dyDescent="0.25">
      <c r="A647" s="7"/>
      <c r="B647" t="s">
        <v>115</v>
      </c>
      <c r="C647" s="83">
        <v>44049</v>
      </c>
      <c r="D647" t="s">
        <v>116</v>
      </c>
      <c r="E647" s="1">
        <v>2020</v>
      </c>
      <c r="F647" s="1" t="s">
        <v>16</v>
      </c>
      <c r="G647" t="s">
        <v>396</v>
      </c>
      <c r="H647" s="41">
        <v>250</v>
      </c>
    </row>
    <row r="648" spans="1:8" hidden="1" x14ac:dyDescent="0.25">
      <c r="A648" s="7"/>
      <c r="B648" t="s">
        <v>115</v>
      </c>
      <c r="C648" s="83">
        <v>44049</v>
      </c>
      <c r="D648" t="s">
        <v>5</v>
      </c>
      <c r="E648" s="1">
        <v>2020</v>
      </c>
      <c r="F648" s="1" t="s">
        <v>17</v>
      </c>
      <c r="G648" t="s">
        <v>483</v>
      </c>
      <c r="H648" s="41">
        <v>500</v>
      </c>
    </row>
    <row r="649" spans="1:8" hidden="1" x14ac:dyDescent="0.25">
      <c r="A649" s="7"/>
      <c r="B649" t="s">
        <v>115</v>
      </c>
      <c r="C649" s="83">
        <v>44050</v>
      </c>
      <c r="D649" t="s">
        <v>116</v>
      </c>
      <c r="E649" s="1">
        <v>2020</v>
      </c>
      <c r="F649" s="1" t="s">
        <v>9</v>
      </c>
      <c r="G649" t="s">
        <v>35</v>
      </c>
      <c r="H649" s="41">
        <v>300</v>
      </c>
    </row>
    <row r="650" spans="1:8" hidden="1" x14ac:dyDescent="0.25">
      <c r="A650" s="7"/>
      <c r="B650" t="s">
        <v>115</v>
      </c>
      <c r="C650" s="83">
        <v>44053</v>
      </c>
      <c r="D650" t="s">
        <v>113</v>
      </c>
      <c r="E650" s="1">
        <v>2020</v>
      </c>
      <c r="F650" s="1" t="s">
        <v>17</v>
      </c>
      <c r="G650" t="s">
        <v>195</v>
      </c>
      <c r="H650" s="41">
        <v>300</v>
      </c>
    </row>
    <row r="651" spans="1:8" hidden="1" x14ac:dyDescent="0.25">
      <c r="A651" s="7"/>
      <c r="B651" t="s">
        <v>115</v>
      </c>
      <c r="C651" s="83">
        <v>44054</v>
      </c>
      <c r="D651" t="s">
        <v>128</v>
      </c>
      <c r="E651" s="1">
        <v>2020</v>
      </c>
      <c r="F651" s="1" t="s">
        <v>17</v>
      </c>
      <c r="G651" t="s">
        <v>484</v>
      </c>
      <c r="H651" s="41">
        <v>50</v>
      </c>
    </row>
    <row r="652" spans="1:8" hidden="1" x14ac:dyDescent="0.25">
      <c r="A652" s="7"/>
      <c r="B652" t="s">
        <v>115</v>
      </c>
      <c r="C652" s="83">
        <v>44060</v>
      </c>
      <c r="D652" t="s">
        <v>116</v>
      </c>
      <c r="E652" s="1">
        <v>2020</v>
      </c>
      <c r="F652" s="1" t="s">
        <v>16</v>
      </c>
      <c r="G652" t="s">
        <v>41</v>
      </c>
      <c r="H652" s="41">
        <v>275</v>
      </c>
    </row>
    <row r="653" spans="1:8" hidden="1" x14ac:dyDescent="0.25">
      <c r="A653" s="7"/>
      <c r="B653" t="s">
        <v>115</v>
      </c>
      <c r="C653" s="83">
        <v>44062</v>
      </c>
      <c r="D653" t="s">
        <v>116</v>
      </c>
      <c r="E653" s="1">
        <v>2020</v>
      </c>
      <c r="F653" s="1" t="s">
        <v>16</v>
      </c>
      <c r="G653" t="s">
        <v>374</v>
      </c>
      <c r="H653" s="41">
        <v>150</v>
      </c>
    </row>
    <row r="654" spans="1:8" hidden="1" x14ac:dyDescent="0.25">
      <c r="A654" s="7"/>
      <c r="B654" t="s">
        <v>115</v>
      </c>
      <c r="C654" s="83">
        <v>44062</v>
      </c>
      <c r="D654" t="s">
        <v>116</v>
      </c>
      <c r="E654" s="1">
        <v>2020</v>
      </c>
      <c r="F654" s="1" t="s">
        <v>13</v>
      </c>
      <c r="G654" t="s">
        <v>33</v>
      </c>
      <c r="H654" s="41">
        <v>160</v>
      </c>
    </row>
    <row r="655" spans="1:8" hidden="1" x14ac:dyDescent="0.25">
      <c r="A655" s="7"/>
      <c r="B655" t="s">
        <v>115</v>
      </c>
      <c r="C655" s="83">
        <v>44062</v>
      </c>
      <c r="D655" t="s">
        <v>116</v>
      </c>
      <c r="E655" s="1">
        <v>2020</v>
      </c>
      <c r="F655" s="1" t="s">
        <v>14</v>
      </c>
      <c r="G655" t="s">
        <v>33</v>
      </c>
      <c r="H655" s="41">
        <v>40</v>
      </c>
    </row>
    <row r="656" spans="1:8" hidden="1" x14ac:dyDescent="0.25">
      <c r="A656" s="7"/>
      <c r="B656" t="s">
        <v>115</v>
      </c>
      <c r="C656" s="83">
        <v>44062</v>
      </c>
      <c r="D656" t="s">
        <v>116</v>
      </c>
      <c r="E656" s="1">
        <v>2020</v>
      </c>
      <c r="F656" s="1" t="s">
        <v>15</v>
      </c>
      <c r="G656" t="s">
        <v>46</v>
      </c>
      <c r="H656" s="41">
        <v>110</v>
      </c>
    </row>
    <row r="657" spans="1:8" hidden="1" x14ac:dyDescent="0.25">
      <c r="A657" s="7"/>
      <c r="B657" t="s">
        <v>115</v>
      </c>
      <c r="C657" s="83">
        <v>44062</v>
      </c>
      <c r="D657" t="s">
        <v>116</v>
      </c>
      <c r="E657" s="1">
        <v>2020</v>
      </c>
      <c r="F657" s="1" t="s">
        <v>16</v>
      </c>
      <c r="G657" t="s">
        <v>46</v>
      </c>
      <c r="H657" s="41">
        <v>40</v>
      </c>
    </row>
    <row r="658" spans="1:8" hidden="1" x14ac:dyDescent="0.25">
      <c r="A658" s="7"/>
      <c r="B658" t="s">
        <v>115</v>
      </c>
      <c r="C658" s="83">
        <v>44064</v>
      </c>
      <c r="D658" t="s">
        <v>116</v>
      </c>
      <c r="E658" s="1">
        <v>2020</v>
      </c>
      <c r="F658" s="1" t="s">
        <v>16</v>
      </c>
      <c r="G658" t="s">
        <v>43</v>
      </c>
      <c r="H658" s="41">
        <v>450</v>
      </c>
    </row>
    <row r="659" spans="1:8" hidden="1" x14ac:dyDescent="0.25">
      <c r="A659" s="7"/>
      <c r="B659" t="s">
        <v>115</v>
      </c>
      <c r="C659" s="83">
        <v>44064</v>
      </c>
      <c r="D659" t="s">
        <v>116</v>
      </c>
      <c r="E659" s="1">
        <v>2020</v>
      </c>
      <c r="F659" s="1" t="s">
        <v>14</v>
      </c>
      <c r="G659" t="s">
        <v>26</v>
      </c>
      <c r="H659" s="41">
        <v>230</v>
      </c>
    </row>
    <row r="660" spans="1:8" hidden="1" x14ac:dyDescent="0.25">
      <c r="A660" s="7"/>
      <c r="B660" t="s">
        <v>115</v>
      </c>
      <c r="C660" s="83">
        <v>44064</v>
      </c>
      <c r="D660" t="s">
        <v>116</v>
      </c>
      <c r="E660" s="1">
        <v>2020</v>
      </c>
      <c r="F660" s="1" t="s">
        <v>15</v>
      </c>
      <c r="G660" t="s">
        <v>26</v>
      </c>
      <c r="H660" s="41">
        <v>20</v>
      </c>
    </row>
    <row r="661" spans="1:8" hidden="1" x14ac:dyDescent="0.25">
      <c r="A661" s="7"/>
      <c r="B661" t="s">
        <v>115</v>
      </c>
      <c r="C661" s="83">
        <v>44075</v>
      </c>
      <c r="D661" t="s">
        <v>116</v>
      </c>
      <c r="E661" s="1">
        <v>2020</v>
      </c>
      <c r="F661" s="1" t="s">
        <v>15</v>
      </c>
      <c r="G661" t="s">
        <v>24</v>
      </c>
      <c r="H661" s="41">
        <v>100</v>
      </c>
    </row>
    <row r="662" spans="1:8" hidden="1" x14ac:dyDescent="0.25">
      <c r="A662" s="7"/>
      <c r="B662" t="s">
        <v>115</v>
      </c>
      <c r="C662" s="83">
        <v>44075</v>
      </c>
      <c r="D662" t="s">
        <v>116</v>
      </c>
      <c r="E662" s="1">
        <v>2020</v>
      </c>
      <c r="F662" s="1" t="s">
        <v>16</v>
      </c>
      <c r="G662" t="s">
        <v>24</v>
      </c>
      <c r="H662" s="41">
        <v>200</v>
      </c>
    </row>
    <row r="663" spans="1:8" hidden="1" x14ac:dyDescent="0.25">
      <c r="A663" s="7"/>
      <c r="B663" t="s">
        <v>115</v>
      </c>
      <c r="C663" s="83">
        <v>44077</v>
      </c>
      <c r="D663" t="s">
        <v>116</v>
      </c>
      <c r="E663" s="1">
        <v>2020</v>
      </c>
      <c r="F663" s="1" t="s">
        <v>14</v>
      </c>
      <c r="G663" t="s">
        <v>452</v>
      </c>
      <c r="H663" s="41">
        <v>450</v>
      </c>
    </row>
    <row r="664" spans="1:8" hidden="1" x14ac:dyDescent="0.25">
      <c r="A664" s="7"/>
      <c r="B664" t="s">
        <v>115</v>
      </c>
      <c r="C664" s="83">
        <v>44077</v>
      </c>
      <c r="D664" t="s">
        <v>116</v>
      </c>
      <c r="E664" s="1">
        <v>2020</v>
      </c>
      <c r="F664" s="1" t="s">
        <v>15</v>
      </c>
      <c r="G664" t="s">
        <v>452</v>
      </c>
      <c r="H664" s="41">
        <v>450</v>
      </c>
    </row>
    <row r="665" spans="1:8" hidden="1" x14ac:dyDescent="0.25">
      <c r="A665" s="7"/>
      <c r="B665" t="s">
        <v>115</v>
      </c>
      <c r="C665" s="83">
        <v>44077</v>
      </c>
      <c r="D665" t="s">
        <v>116</v>
      </c>
      <c r="E665" s="1">
        <v>2020</v>
      </c>
      <c r="F665" s="1" t="s">
        <v>16</v>
      </c>
      <c r="G665" t="s">
        <v>452</v>
      </c>
      <c r="H665" s="41">
        <v>450</v>
      </c>
    </row>
    <row r="666" spans="1:8" hidden="1" x14ac:dyDescent="0.25">
      <c r="A666" s="7"/>
      <c r="B666" t="s">
        <v>115</v>
      </c>
      <c r="C666" s="83">
        <v>44077</v>
      </c>
      <c r="D666" t="s">
        <v>116</v>
      </c>
      <c r="E666" s="1">
        <v>2020</v>
      </c>
      <c r="F666" s="1" t="s">
        <v>17</v>
      </c>
      <c r="G666" t="s">
        <v>452</v>
      </c>
      <c r="H666" s="41">
        <v>450</v>
      </c>
    </row>
    <row r="667" spans="1:8" hidden="1" x14ac:dyDescent="0.25">
      <c r="A667" s="7"/>
      <c r="B667" t="s">
        <v>115</v>
      </c>
      <c r="C667" s="83">
        <v>44077</v>
      </c>
      <c r="D667" t="s">
        <v>116</v>
      </c>
      <c r="E667" s="1">
        <v>2020</v>
      </c>
      <c r="F667" s="1" t="s">
        <v>17</v>
      </c>
      <c r="G667" t="s">
        <v>39</v>
      </c>
      <c r="H667" s="41">
        <v>450</v>
      </c>
    </row>
    <row r="668" spans="1:8" hidden="1" x14ac:dyDescent="0.25">
      <c r="A668" s="7"/>
      <c r="B668" t="s">
        <v>115</v>
      </c>
      <c r="C668" s="83">
        <v>44078</v>
      </c>
      <c r="D668" t="s">
        <v>116</v>
      </c>
      <c r="E668" s="1">
        <v>2020</v>
      </c>
      <c r="F668" s="1" t="s">
        <v>17</v>
      </c>
      <c r="G668" t="s">
        <v>396</v>
      </c>
      <c r="H668" s="41">
        <v>250</v>
      </c>
    </row>
    <row r="669" spans="1:8" hidden="1" x14ac:dyDescent="0.25">
      <c r="A669" s="7"/>
      <c r="B669" t="s">
        <v>115</v>
      </c>
      <c r="C669" s="83">
        <v>44078</v>
      </c>
      <c r="D669" t="s">
        <v>116</v>
      </c>
      <c r="E669" s="1">
        <v>2019</v>
      </c>
      <c r="F669" s="1" t="s">
        <v>9</v>
      </c>
      <c r="G669" t="s">
        <v>27</v>
      </c>
      <c r="H669" s="41">
        <v>200</v>
      </c>
    </row>
    <row r="670" spans="1:8" hidden="1" x14ac:dyDescent="0.25">
      <c r="A670" s="7"/>
      <c r="B670" t="s">
        <v>115</v>
      </c>
      <c r="C670" s="83">
        <v>44078</v>
      </c>
      <c r="D670" t="s">
        <v>113</v>
      </c>
      <c r="E670" s="1">
        <v>2020</v>
      </c>
      <c r="F670" s="1" t="s">
        <v>18</v>
      </c>
      <c r="G670" t="s">
        <v>195</v>
      </c>
      <c r="H670" s="41">
        <v>300</v>
      </c>
    </row>
    <row r="671" spans="1:8" hidden="1" x14ac:dyDescent="0.25">
      <c r="A671" s="7"/>
      <c r="B671" t="s">
        <v>115</v>
      </c>
      <c r="C671" s="83">
        <v>44078</v>
      </c>
      <c r="D671" t="s">
        <v>5</v>
      </c>
      <c r="E671" s="1">
        <v>2020</v>
      </c>
      <c r="F671" s="1" t="s">
        <v>18</v>
      </c>
      <c r="G671" t="s">
        <v>35</v>
      </c>
      <c r="H671" s="41">
        <v>700</v>
      </c>
    </row>
    <row r="672" spans="1:8" hidden="1" x14ac:dyDescent="0.25">
      <c r="A672" s="7"/>
      <c r="B672" t="s">
        <v>115</v>
      </c>
      <c r="C672" s="83">
        <v>44082</v>
      </c>
      <c r="D672" t="s">
        <v>116</v>
      </c>
      <c r="E672" s="1">
        <v>2020</v>
      </c>
      <c r="F672" s="1" t="s">
        <v>17</v>
      </c>
      <c r="G672" t="s">
        <v>30</v>
      </c>
      <c r="H672" s="41">
        <v>100</v>
      </c>
    </row>
    <row r="673" spans="1:8" hidden="1" x14ac:dyDescent="0.25">
      <c r="A673" s="7"/>
      <c r="B673" t="s">
        <v>115</v>
      </c>
      <c r="C673" s="83">
        <v>44083</v>
      </c>
      <c r="H673" s="41"/>
    </row>
    <row r="674" spans="1:8" hidden="1" x14ac:dyDescent="0.25">
      <c r="A674" s="7"/>
      <c r="B674" t="s">
        <v>115</v>
      </c>
      <c r="C674" s="83">
        <v>44082</v>
      </c>
      <c r="D674" t="s">
        <v>116</v>
      </c>
      <c r="E674" s="1">
        <v>2020</v>
      </c>
      <c r="F674" s="1" t="s">
        <v>487</v>
      </c>
      <c r="G674" t="s">
        <v>29</v>
      </c>
      <c r="H674" s="41">
        <v>275</v>
      </c>
    </row>
    <row r="675" spans="1:8" hidden="1" x14ac:dyDescent="0.25">
      <c r="A675" s="7"/>
      <c r="B675" t="s">
        <v>115</v>
      </c>
      <c r="C675" s="83">
        <v>44082</v>
      </c>
      <c r="D675" t="s">
        <v>116</v>
      </c>
      <c r="E675" s="1">
        <v>2020</v>
      </c>
      <c r="F675" s="1" t="s">
        <v>15</v>
      </c>
      <c r="G675" t="s">
        <v>29</v>
      </c>
      <c r="H675" s="41">
        <v>150</v>
      </c>
    </row>
    <row r="676" spans="1:8" hidden="1" x14ac:dyDescent="0.25">
      <c r="A676" s="7"/>
      <c r="B676" t="s">
        <v>115</v>
      </c>
      <c r="C676" s="83">
        <v>44082</v>
      </c>
      <c r="D676" t="s">
        <v>6</v>
      </c>
      <c r="E676" s="1">
        <v>2019</v>
      </c>
      <c r="F676" s="1" t="s">
        <v>18</v>
      </c>
      <c r="G676" t="s">
        <v>29</v>
      </c>
      <c r="H676" s="41">
        <v>100</v>
      </c>
    </row>
    <row r="677" spans="1:8" hidden="1" x14ac:dyDescent="0.25">
      <c r="A677" s="7"/>
      <c r="B677" t="s">
        <v>115</v>
      </c>
      <c r="C677" s="83">
        <v>44083</v>
      </c>
      <c r="D677" t="s">
        <v>116</v>
      </c>
      <c r="E677" s="1">
        <v>2020</v>
      </c>
      <c r="F677" s="1" t="s">
        <v>16</v>
      </c>
      <c r="G677" t="s">
        <v>29</v>
      </c>
      <c r="H677" s="41">
        <v>125</v>
      </c>
    </row>
    <row r="678" spans="1:8" hidden="1" x14ac:dyDescent="0.25">
      <c r="A678" s="7"/>
      <c r="B678" t="s">
        <v>115</v>
      </c>
      <c r="C678" s="83">
        <v>44084</v>
      </c>
      <c r="D678" t="s">
        <v>128</v>
      </c>
      <c r="E678" s="1">
        <v>2019</v>
      </c>
      <c r="F678" s="1" t="s">
        <v>18</v>
      </c>
      <c r="G678" t="s">
        <v>345</v>
      </c>
      <c r="H678" s="41">
        <v>100</v>
      </c>
    </row>
    <row r="679" spans="1:8" hidden="1" x14ac:dyDescent="0.25">
      <c r="A679" s="7"/>
      <c r="B679" t="s">
        <v>115</v>
      </c>
      <c r="C679" s="83">
        <v>44085</v>
      </c>
      <c r="D679" t="s">
        <v>108</v>
      </c>
      <c r="E679" s="1">
        <v>2020</v>
      </c>
      <c r="F679" s="1" t="s">
        <v>18</v>
      </c>
      <c r="H679" s="41">
        <v>100</v>
      </c>
    </row>
    <row r="680" spans="1:8" hidden="1" x14ac:dyDescent="0.25">
      <c r="A680" s="7"/>
      <c r="B680" t="s">
        <v>115</v>
      </c>
      <c r="C680" s="83">
        <v>44088</v>
      </c>
      <c r="D680" t="s">
        <v>116</v>
      </c>
      <c r="E680" s="1">
        <v>2020</v>
      </c>
      <c r="F680" s="1" t="s">
        <v>16</v>
      </c>
      <c r="G680" t="s">
        <v>34</v>
      </c>
      <c r="H680" s="41">
        <v>100</v>
      </c>
    </row>
    <row r="681" spans="1:8" hidden="1" x14ac:dyDescent="0.25">
      <c r="A681" s="7"/>
      <c r="B681" t="s">
        <v>115</v>
      </c>
      <c r="C681" s="83">
        <v>44088</v>
      </c>
      <c r="D681" t="s">
        <v>116</v>
      </c>
      <c r="E681" s="1">
        <v>2020</v>
      </c>
      <c r="F681" s="1" t="s">
        <v>17</v>
      </c>
      <c r="G681" t="s">
        <v>34</v>
      </c>
      <c r="H681" s="41">
        <v>100</v>
      </c>
    </row>
    <row r="682" spans="1:8" hidden="1" x14ac:dyDescent="0.25">
      <c r="A682" s="7"/>
      <c r="B682" t="s">
        <v>115</v>
      </c>
      <c r="C682" s="83">
        <v>44088</v>
      </c>
      <c r="D682" t="s">
        <v>116</v>
      </c>
      <c r="E682" s="1">
        <v>2020</v>
      </c>
      <c r="F682" s="1" t="s">
        <v>12</v>
      </c>
      <c r="G682" t="s">
        <v>44</v>
      </c>
      <c r="H682" s="41">
        <v>100</v>
      </c>
    </row>
    <row r="683" spans="1:8" hidden="1" x14ac:dyDescent="0.25">
      <c r="A683" s="7"/>
      <c r="B683" t="s">
        <v>115</v>
      </c>
      <c r="C683" s="83">
        <v>44088</v>
      </c>
      <c r="D683" t="s">
        <v>116</v>
      </c>
      <c r="E683" s="1">
        <v>2020</v>
      </c>
      <c r="F683" s="1" t="s">
        <v>13</v>
      </c>
      <c r="G683" t="s">
        <v>44</v>
      </c>
      <c r="H683" s="41">
        <v>50</v>
      </c>
    </row>
    <row r="684" spans="1:8" hidden="1" x14ac:dyDescent="0.25">
      <c r="A684" s="7"/>
      <c r="B684" t="s">
        <v>115</v>
      </c>
      <c r="C684" s="83">
        <v>44089</v>
      </c>
      <c r="D684" t="s">
        <v>116</v>
      </c>
      <c r="E684" s="1">
        <v>2020</v>
      </c>
      <c r="F684" s="1" t="s">
        <v>488</v>
      </c>
      <c r="G684" t="s">
        <v>26</v>
      </c>
      <c r="H684" s="41">
        <v>220</v>
      </c>
    </row>
    <row r="685" spans="1:8" hidden="1" x14ac:dyDescent="0.25">
      <c r="A685" s="7"/>
      <c r="B685" t="s">
        <v>115</v>
      </c>
      <c r="C685" s="83">
        <v>44089</v>
      </c>
      <c r="D685" t="s">
        <v>116</v>
      </c>
      <c r="E685" s="1">
        <v>2020</v>
      </c>
      <c r="F685" s="1" t="s">
        <v>16</v>
      </c>
      <c r="G685" t="s">
        <v>26</v>
      </c>
      <c r="H685" s="41">
        <v>30</v>
      </c>
    </row>
    <row r="686" spans="1:8" hidden="1" x14ac:dyDescent="0.25">
      <c r="A686" s="7"/>
      <c r="B686" t="s">
        <v>115</v>
      </c>
      <c r="C686" s="83">
        <v>44089</v>
      </c>
      <c r="D686" t="s">
        <v>128</v>
      </c>
      <c r="E686" s="1">
        <v>2020</v>
      </c>
      <c r="F686" s="1" t="s">
        <v>18</v>
      </c>
      <c r="G686" t="s">
        <v>189</v>
      </c>
      <c r="H686" s="41">
        <v>150</v>
      </c>
    </row>
    <row r="687" spans="1:8" hidden="1" x14ac:dyDescent="0.25">
      <c r="A687" s="7"/>
      <c r="B687" t="s">
        <v>115</v>
      </c>
      <c r="C687" s="83">
        <v>44091</v>
      </c>
      <c r="D687" t="s">
        <v>116</v>
      </c>
      <c r="E687" s="1">
        <v>2020</v>
      </c>
      <c r="F687" s="1" t="s">
        <v>9</v>
      </c>
      <c r="G687" t="s">
        <v>23</v>
      </c>
      <c r="H687" s="41">
        <v>200</v>
      </c>
    </row>
    <row r="688" spans="1:8" hidden="1" x14ac:dyDescent="0.25">
      <c r="A688" s="7"/>
      <c r="B688" t="s">
        <v>115</v>
      </c>
      <c r="C688" s="83">
        <v>44092</v>
      </c>
      <c r="D688" t="s">
        <v>116</v>
      </c>
      <c r="E688" s="1">
        <v>2020</v>
      </c>
      <c r="F688" s="1" t="s">
        <v>17</v>
      </c>
      <c r="G688" t="s">
        <v>41</v>
      </c>
      <c r="H688" s="41">
        <v>275</v>
      </c>
    </row>
    <row r="689" spans="1:8" hidden="1" x14ac:dyDescent="0.25">
      <c r="A689" s="7"/>
      <c r="B689" t="s">
        <v>115</v>
      </c>
      <c r="C689" s="83" t="s">
        <v>489</v>
      </c>
      <c r="D689" t="s">
        <v>116</v>
      </c>
      <c r="E689" s="1">
        <v>2020</v>
      </c>
      <c r="F689" s="1" t="s">
        <v>17</v>
      </c>
      <c r="G689" t="s">
        <v>43</v>
      </c>
      <c r="H689" s="41">
        <v>450</v>
      </c>
    </row>
    <row r="690" spans="1:8" hidden="1" x14ac:dyDescent="0.25">
      <c r="A690" s="7"/>
      <c r="B690" t="s">
        <v>115</v>
      </c>
      <c r="C690" s="83">
        <v>44095</v>
      </c>
      <c r="D690" t="s">
        <v>116</v>
      </c>
      <c r="E690" s="1">
        <v>2020</v>
      </c>
      <c r="F690" s="1" t="s">
        <v>17</v>
      </c>
      <c r="G690" t="s">
        <v>24</v>
      </c>
      <c r="H690" s="41">
        <v>200</v>
      </c>
    </row>
    <row r="691" spans="1:8" hidden="1" x14ac:dyDescent="0.25">
      <c r="A691" s="7"/>
      <c r="B691" t="s">
        <v>115</v>
      </c>
      <c r="C691" s="83">
        <v>44095</v>
      </c>
      <c r="D691" t="s">
        <v>101</v>
      </c>
      <c r="E691" s="1">
        <v>2020</v>
      </c>
      <c r="F691" s="1" t="s">
        <v>18</v>
      </c>
      <c r="G691" t="s">
        <v>270</v>
      </c>
      <c r="H691" s="41">
        <v>90</v>
      </c>
    </row>
    <row r="692" spans="1:8" hidden="1" x14ac:dyDescent="0.25">
      <c r="A692" s="7"/>
      <c r="B692" t="s">
        <v>115</v>
      </c>
      <c r="C692" s="83">
        <v>44095</v>
      </c>
      <c r="D692" t="s">
        <v>128</v>
      </c>
      <c r="E692" s="1">
        <v>2020</v>
      </c>
      <c r="F692" s="1" t="s">
        <v>18</v>
      </c>
      <c r="G692" t="s">
        <v>217</v>
      </c>
      <c r="H692" s="41">
        <v>80</v>
      </c>
    </row>
    <row r="693" spans="1:8" hidden="1" x14ac:dyDescent="0.25">
      <c r="A693" s="7"/>
      <c r="B693" t="s">
        <v>115</v>
      </c>
      <c r="C693" s="83">
        <v>44095</v>
      </c>
      <c r="D693" t="s">
        <v>116</v>
      </c>
      <c r="E693" s="1">
        <v>2020</v>
      </c>
      <c r="F693" s="1" t="s">
        <v>16</v>
      </c>
      <c r="G693" t="s">
        <v>46</v>
      </c>
      <c r="H693" s="41">
        <v>110</v>
      </c>
    </row>
    <row r="694" spans="1:8" hidden="1" x14ac:dyDescent="0.25">
      <c r="A694" s="7"/>
      <c r="B694" t="s">
        <v>115</v>
      </c>
      <c r="C694" s="83">
        <v>44095</v>
      </c>
      <c r="D694" t="s">
        <v>116</v>
      </c>
      <c r="E694" s="1">
        <v>2020</v>
      </c>
      <c r="F694" s="1" t="s">
        <v>17</v>
      </c>
      <c r="G694" t="s">
        <v>46</v>
      </c>
      <c r="H694" s="41">
        <v>40</v>
      </c>
    </row>
    <row r="695" spans="1:8" hidden="1" x14ac:dyDescent="0.25">
      <c r="A695" s="7"/>
      <c r="B695" t="s">
        <v>115</v>
      </c>
      <c r="C695" s="83">
        <v>44095</v>
      </c>
      <c r="D695" t="s">
        <v>128</v>
      </c>
      <c r="E695" s="1">
        <v>2020</v>
      </c>
      <c r="F695" s="1" t="s">
        <v>18</v>
      </c>
      <c r="G695" t="s">
        <v>282</v>
      </c>
      <c r="H695" s="41">
        <v>65</v>
      </c>
    </row>
    <row r="696" spans="1:8" hidden="1" x14ac:dyDescent="0.25">
      <c r="A696" s="7"/>
      <c r="B696" t="s">
        <v>115</v>
      </c>
      <c r="C696" s="83">
        <v>44095</v>
      </c>
      <c r="D696" t="s">
        <v>128</v>
      </c>
      <c r="E696" s="1">
        <v>2020</v>
      </c>
      <c r="F696" s="1" t="s">
        <v>18</v>
      </c>
      <c r="G696" t="s">
        <v>134</v>
      </c>
      <c r="H696" s="41">
        <v>80</v>
      </c>
    </row>
    <row r="697" spans="1:8" hidden="1" x14ac:dyDescent="0.25">
      <c r="A697" s="7"/>
      <c r="B697" t="s">
        <v>115</v>
      </c>
      <c r="C697" s="83">
        <v>44095</v>
      </c>
      <c r="H697" s="41">
        <v>100</v>
      </c>
    </row>
    <row r="698" spans="1:8" hidden="1" x14ac:dyDescent="0.25">
      <c r="A698" s="7"/>
      <c r="B698" t="s">
        <v>115</v>
      </c>
      <c r="C698" s="83">
        <v>44097</v>
      </c>
      <c r="D698" t="s">
        <v>128</v>
      </c>
      <c r="E698" s="1">
        <v>2020</v>
      </c>
      <c r="F698" s="1" t="s">
        <v>18</v>
      </c>
      <c r="G698" t="s">
        <v>283</v>
      </c>
      <c r="H698" s="41">
        <v>100</v>
      </c>
    </row>
    <row r="699" spans="1:8" hidden="1" x14ac:dyDescent="0.25">
      <c r="A699" s="7"/>
      <c r="B699" t="s">
        <v>115</v>
      </c>
      <c r="C699" s="83">
        <v>44097</v>
      </c>
      <c r="D699" t="s">
        <v>128</v>
      </c>
      <c r="E699" s="1">
        <v>2020</v>
      </c>
      <c r="F699" s="1" t="s">
        <v>18</v>
      </c>
      <c r="G699" t="s">
        <v>401</v>
      </c>
      <c r="H699" s="41">
        <v>100</v>
      </c>
    </row>
    <row r="700" spans="1:8" hidden="1" x14ac:dyDescent="0.25">
      <c r="A700" s="7"/>
      <c r="B700" t="s">
        <v>115</v>
      </c>
      <c r="C700" s="83">
        <v>44098</v>
      </c>
      <c r="D700" t="s">
        <v>113</v>
      </c>
      <c r="E700" s="1">
        <v>2020</v>
      </c>
      <c r="F700" s="1" t="s">
        <v>18</v>
      </c>
      <c r="G700" t="s">
        <v>57</v>
      </c>
      <c r="H700" s="41">
        <v>500</v>
      </c>
    </row>
    <row r="701" spans="1:8" hidden="1" x14ac:dyDescent="0.25">
      <c r="A701" s="7"/>
      <c r="B701" t="s">
        <v>115</v>
      </c>
      <c r="C701" s="83">
        <v>44102</v>
      </c>
      <c r="D701" t="s">
        <v>116</v>
      </c>
      <c r="E701" s="1">
        <v>2020</v>
      </c>
      <c r="F701" s="1" t="s">
        <v>17</v>
      </c>
      <c r="G701" t="s">
        <v>374</v>
      </c>
      <c r="H701" s="41">
        <v>150</v>
      </c>
    </row>
    <row r="702" spans="1:8" hidden="1" x14ac:dyDescent="0.25">
      <c r="A702" s="7"/>
      <c r="B702" t="s">
        <v>115</v>
      </c>
      <c r="C702" s="83">
        <v>44102</v>
      </c>
      <c r="D702" t="s">
        <v>128</v>
      </c>
      <c r="E702" s="1">
        <v>2020</v>
      </c>
      <c r="F702" s="1" t="s">
        <v>18</v>
      </c>
      <c r="G702" t="s">
        <v>359</v>
      </c>
      <c r="H702" s="41">
        <v>80</v>
      </c>
    </row>
    <row r="703" spans="1:8" hidden="1" x14ac:dyDescent="0.25">
      <c r="A703" s="7"/>
      <c r="B703" t="s">
        <v>115</v>
      </c>
      <c r="C703" s="83">
        <v>44103</v>
      </c>
      <c r="D703" t="s">
        <v>116</v>
      </c>
      <c r="E703" s="1">
        <v>2020</v>
      </c>
      <c r="F703" s="1" t="s">
        <v>18</v>
      </c>
      <c r="G703" t="s">
        <v>155</v>
      </c>
      <c r="H703" s="41">
        <v>600</v>
      </c>
    </row>
    <row r="704" spans="1:8" hidden="1" x14ac:dyDescent="0.25">
      <c r="A704" s="7"/>
      <c r="B704" t="s">
        <v>115</v>
      </c>
      <c r="C704" s="83">
        <v>44103</v>
      </c>
      <c r="D704" t="s">
        <v>128</v>
      </c>
      <c r="E704" s="1">
        <v>2020</v>
      </c>
      <c r="F704" s="1" t="s">
        <v>18</v>
      </c>
      <c r="G704" t="s">
        <v>112</v>
      </c>
      <c r="H704" s="41">
        <v>150</v>
      </c>
    </row>
    <row r="705" spans="1:8" hidden="1" x14ac:dyDescent="0.25">
      <c r="A705" s="7"/>
      <c r="B705" t="s">
        <v>115</v>
      </c>
      <c r="C705" s="83">
        <v>44104</v>
      </c>
      <c r="D705" t="s">
        <v>116</v>
      </c>
      <c r="E705" s="1">
        <v>2020</v>
      </c>
      <c r="F705" s="1" t="s">
        <v>17</v>
      </c>
      <c r="G705" t="s">
        <v>439</v>
      </c>
      <c r="H705" s="41">
        <v>200</v>
      </c>
    </row>
    <row r="706" spans="1:8" hidden="1" x14ac:dyDescent="0.25">
      <c r="A706" s="7"/>
      <c r="B706" t="s">
        <v>115</v>
      </c>
      <c r="C706" s="83">
        <v>44104</v>
      </c>
      <c r="D706" t="s">
        <v>116</v>
      </c>
      <c r="E706" s="1">
        <v>2020</v>
      </c>
      <c r="F706" s="1" t="s">
        <v>18</v>
      </c>
      <c r="G706" t="s">
        <v>439</v>
      </c>
      <c r="H706" s="41">
        <v>200</v>
      </c>
    </row>
    <row r="707" spans="1:8" hidden="1" x14ac:dyDescent="0.25">
      <c r="A707" s="7"/>
      <c r="B707" t="s">
        <v>115</v>
      </c>
      <c r="C707" s="83">
        <v>44106</v>
      </c>
      <c r="D707" t="s">
        <v>128</v>
      </c>
      <c r="E707" s="1">
        <v>2020</v>
      </c>
      <c r="F707" s="1" t="s">
        <v>18</v>
      </c>
      <c r="G707" t="s">
        <v>406</v>
      </c>
      <c r="H707" s="41">
        <v>80</v>
      </c>
    </row>
    <row r="708" spans="1:8" hidden="1" x14ac:dyDescent="0.25">
      <c r="A708" s="7"/>
      <c r="B708" t="s">
        <v>115</v>
      </c>
      <c r="C708" s="83">
        <v>44109</v>
      </c>
      <c r="D708" t="s">
        <v>116</v>
      </c>
      <c r="E708" s="1">
        <v>2020</v>
      </c>
      <c r="F708" s="1" t="s">
        <v>9</v>
      </c>
      <c r="G708" t="s">
        <v>35</v>
      </c>
      <c r="H708" s="41">
        <v>200</v>
      </c>
    </row>
    <row r="709" spans="1:8" hidden="1" x14ac:dyDescent="0.25">
      <c r="A709" s="7"/>
      <c r="B709" t="s">
        <v>115</v>
      </c>
      <c r="C709" s="83">
        <v>44109</v>
      </c>
      <c r="D709" t="s">
        <v>116</v>
      </c>
      <c r="E709" s="1">
        <v>2020</v>
      </c>
      <c r="F709" s="1" t="s">
        <v>18</v>
      </c>
      <c r="G709" t="s">
        <v>30</v>
      </c>
      <c r="H709" s="41">
        <v>100</v>
      </c>
    </row>
    <row r="710" spans="1:8" hidden="1" x14ac:dyDescent="0.25">
      <c r="A710" s="7"/>
      <c r="B710" t="s">
        <v>115</v>
      </c>
      <c r="C710" s="83">
        <v>44109</v>
      </c>
      <c r="D710" t="s">
        <v>128</v>
      </c>
      <c r="E710" s="1">
        <v>2020</v>
      </c>
      <c r="F710" s="1" t="s">
        <v>19</v>
      </c>
      <c r="G710" t="s">
        <v>125</v>
      </c>
      <c r="H710" s="41">
        <v>600</v>
      </c>
    </row>
    <row r="711" spans="1:8" hidden="1" x14ac:dyDescent="0.25">
      <c r="A711" s="7"/>
      <c r="B711" t="s">
        <v>115</v>
      </c>
      <c r="C711" s="83" t="s">
        <v>492</v>
      </c>
      <c r="D711" t="s">
        <v>6</v>
      </c>
      <c r="E711" s="1">
        <v>209</v>
      </c>
      <c r="F711" s="1" t="s">
        <v>19</v>
      </c>
      <c r="G711" t="s">
        <v>493</v>
      </c>
      <c r="H711" s="41">
        <v>50</v>
      </c>
    </row>
    <row r="712" spans="1:8" hidden="1" x14ac:dyDescent="0.25">
      <c r="A712" s="7"/>
      <c r="B712" t="s">
        <v>115</v>
      </c>
      <c r="C712" s="83">
        <v>44109</v>
      </c>
      <c r="D712" t="s">
        <v>116</v>
      </c>
      <c r="E712" s="1">
        <v>2020</v>
      </c>
      <c r="F712" s="1" t="s">
        <v>18</v>
      </c>
      <c r="G712" t="s">
        <v>39</v>
      </c>
      <c r="H712" s="41">
        <v>450</v>
      </c>
    </row>
    <row r="713" spans="1:8" hidden="1" x14ac:dyDescent="0.25">
      <c r="A713" s="7"/>
      <c r="B713" t="s">
        <v>115</v>
      </c>
      <c r="C713" s="83">
        <v>44109</v>
      </c>
      <c r="D713" t="s">
        <v>116</v>
      </c>
      <c r="E713" s="1">
        <v>2020</v>
      </c>
      <c r="F713" s="1" t="s">
        <v>18</v>
      </c>
      <c r="G713" t="s">
        <v>396</v>
      </c>
      <c r="H713" s="41">
        <v>250</v>
      </c>
    </row>
    <row r="714" spans="1:8" hidden="1" x14ac:dyDescent="0.25">
      <c r="A714" s="7"/>
      <c r="B714" t="s">
        <v>115</v>
      </c>
      <c r="C714" s="83">
        <v>44110</v>
      </c>
      <c r="D714" t="s">
        <v>116</v>
      </c>
      <c r="E714" s="1">
        <v>2020</v>
      </c>
      <c r="F714" s="1" t="s">
        <v>18</v>
      </c>
      <c r="G714" t="s">
        <v>480</v>
      </c>
      <c r="H714" s="41">
        <v>150</v>
      </c>
    </row>
    <row r="715" spans="1:8" hidden="1" x14ac:dyDescent="0.25">
      <c r="A715" s="7"/>
      <c r="B715" t="s">
        <v>115</v>
      </c>
      <c r="C715" s="83">
        <v>44110</v>
      </c>
      <c r="D715" t="s">
        <v>116</v>
      </c>
      <c r="E715" s="1">
        <v>2020</v>
      </c>
      <c r="F715" s="1" t="s">
        <v>11</v>
      </c>
      <c r="G715" t="s">
        <v>31</v>
      </c>
      <c r="H715" s="41">
        <v>100</v>
      </c>
    </row>
    <row r="716" spans="1:8" hidden="1" x14ac:dyDescent="0.25">
      <c r="A716" s="7"/>
      <c r="B716" t="s">
        <v>115</v>
      </c>
      <c r="C716" s="83">
        <v>44110</v>
      </c>
      <c r="D716" t="s">
        <v>116</v>
      </c>
      <c r="E716" s="1">
        <v>2020</v>
      </c>
      <c r="F716" s="1" t="s">
        <v>12</v>
      </c>
      <c r="G716" t="s">
        <v>31</v>
      </c>
      <c r="H716" s="41">
        <v>250</v>
      </c>
    </row>
    <row r="717" spans="1:8" hidden="1" x14ac:dyDescent="0.25">
      <c r="A717" s="7"/>
      <c r="B717" t="s">
        <v>115</v>
      </c>
      <c r="C717" s="83">
        <v>44113</v>
      </c>
      <c r="D717" t="s">
        <v>116</v>
      </c>
      <c r="E717" s="1">
        <v>2020</v>
      </c>
      <c r="F717" s="1" t="s">
        <v>16</v>
      </c>
      <c r="G717" t="s">
        <v>34</v>
      </c>
      <c r="H717" s="41">
        <v>150</v>
      </c>
    </row>
    <row r="718" spans="1:8" hidden="1" x14ac:dyDescent="0.25">
      <c r="A718" s="7"/>
      <c r="B718" t="s">
        <v>115</v>
      </c>
      <c r="C718" s="83">
        <v>44113</v>
      </c>
      <c r="D718" t="s">
        <v>116</v>
      </c>
      <c r="E718" s="1">
        <v>2020</v>
      </c>
      <c r="F718" s="1" t="s">
        <v>18</v>
      </c>
      <c r="G718" t="s">
        <v>452</v>
      </c>
      <c r="H718" s="41">
        <v>450</v>
      </c>
    </row>
    <row r="719" spans="1:8" hidden="1" x14ac:dyDescent="0.25">
      <c r="A719" s="7"/>
      <c r="B719" t="s">
        <v>115</v>
      </c>
      <c r="C719" s="83">
        <v>44113</v>
      </c>
      <c r="D719" t="s">
        <v>101</v>
      </c>
      <c r="E719" s="1">
        <v>2020</v>
      </c>
      <c r="F719" s="1" t="s">
        <v>19</v>
      </c>
      <c r="G719" t="s">
        <v>494</v>
      </c>
      <c r="H719" s="41">
        <v>80</v>
      </c>
    </row>
    <row r="720" spans="1:8" hidden="1" x14ac:dyDescent="0.25">
      <c r="A720" s="7"/>
      <c r="B720" t="s">
        <v>115</v>
      </c>
      <c r="C720" s="83">
        <v>44117</v>
      </c>
      <c r="D720" t="s">
        <v>116</v>
      </c>
      <c r="E720" s="1">
        <v>2020</v>
      </c>
      <c r="F720" s="1" t="s">
        <v>18</v>
      </c>
      <c r="G720" t="s">
        <v>27</v>
      </c>
      <c r="H720" s="41">
        <v>200</v>
      </c>
    </row>
    <row r="721" spans="1:8" hidden="1" x14ac:dyDescent="0.25">
      <c r="A721" s="7"/>
      <c r="B721" t="s">
        <v>115</v>
      </c>
      <c r="C721" s="83">
        <v>44119</v>
      </c>
      <c r="D721" t="s">
        <v>116</v>
      </c>
      <c r="E721" s="1">
        <v>2020</v>
      </c>
      <c r="F721" s="1" t="s">
        <v>18</v>
      </c>
      <c r="G721" t="s">
        <v>45</v>
      </c>
      <c r="H721" s="41">
        <v>150</v>
      </c>
    </row>
    <row r="722" spans="1:8" hidden="1" x14ac:dyDescent="0.25">
      <c r="A722" s="7"/>
      <c r="B722" t="s">
        <v>115</v>
      </c>
      <c r="C722" s="83">
        <v>44119</v>
      </c>
      <c r="D722" t="s">
        <v>116</v>
      </c>
      <c r="E722" s="1">
        <v>2020</v>
      </c>
      <c r="F722" s="1" t="s">
        <v>18</v>
      </c>
      <c r="G722" t="s">
        <v>43</v>
      </c>
      <c r="H722" s="41">
        <v>450</v>
      </c>
    </row>
    <row r="723" spans="1:8" hidden="1" x14ac:dyDescent="0.25">
      <c r="A723" s="7"/>
      <c r="B723" t="s">
        <v>115</v>
      </c>
      <c r="C723" s="83">
        <v>44123</v>
      </c>
      <c r="D723" t="s">
        <v>116</v>
      </c>
      <c r="E723" s="1">
        <v>2020</v>
      </c>
      <c r="F723" s="1" t="s">
        <v>18</v>
      </c>
      <c r="G723" t="s">
        <v>374</v>
      </c>
      <c r="H723" s="41">
        <v>150</v>
      </c>
    </row>
    <row r="724" spans="1:8" hidden="1" x14ac:dyDescent="0.25">
      <c r="A724" s="7"/>
      <c r="B724" t="s">
        <v>115</v>
      </c>
      <c r="C724" s="83">
        <v>44123</v>
      </c>
      <c r="D724" t="s">
        <v>116</v>
      </c>
      <c r="E724" s="1">
        <v>2020</v>
      </c>
      <c r="F724" s="1" t="s">
        <v>18</v>
      </c>
      <c r="G724" t="s">
        <v>430</v>
      </c>
      <c r="H724" s="41">
        <v>275</v>
      </c>
    </row>
    <row r="725" spans="1:8" hidden="1" x14ac:dyDescent="0.25">
      <c r="A725" s="7"/>
      <c r="B725" t="s">
        <v>115</v>
      </c>
      <c r="C725" s="83">
        <v>44123</v>
      </c>
      <c r="D725" t="s">
        <v>116</v>
      </c>
      <c r="E725" s="1">
        <v>2020</v>
      </c>
      <c r="F725" s="1" t="s">
        <v>14</v>
      </c>
      <c r="G725" t="s">
        <v>38</v>
      </c>
      <c r="H725" s="41">
        <v>200</v>
      </c>
    </row>
    <row r="726" spans="1:8" hidden="1" x14ac:dyDescent="0.25">
      <c r="A726" s="7"/>
      <c r="B726" t="s">
        <v>115</v>
      </c>
      <c r="C726" s="83">
        <v>44123</v>
      </c>
      <c r="D726" t="s">
        <v>116</v>
      </c>
      <c r="E726" s="1">
        <v>2020</v>
      </c>
      <c r="F726" s="1" t="s">
        <v>15</v>
      </c>
      <c r="G726" t="s">
        <v>38</v>
      </c>
      <c r="H726" s="41">
        <v>200</v>
      </c>
    </row>
    <row r="727" spans="1:8" hidden="1" x14ac:dyDescent="0.25">
      <c r="A727" s="7"/>
      <c r="B727" t="s">
        <v>115</v>
      </c>
      <c r="C727" s="83">
        <v>44123</v>
      </c>
      <c r="D727" t="s">
        <v>116</v>
      </c>
      <c r="E727" s="1">
        <v>2020</v>
      </c>
      <c r="F727" s="1" t="s">
        <v>17</v>
      </c>
      <c r="G727" t="s">
        <v>46</v>
      </c>
      <c r="H727" s="41">
        <v>110</v>
      </c>
    </row>
    <row r="728" spans="1:8" hidden="1" x14ac:dyDescent="0.25">
      <c r="A728" s="7"/>
      <c r="B728" t="s">
        <v>115</v>
      </c>
      <c r="C728" s="83">
        <v>44123</v>
      </c>
      <c r="D728" t="s">
        <v>116</v>
      </c>
      <c r="E728" s="1">
        <v>2020</v>
      </c>
      <c r="F728" s="1" t="s">
        <v>18</v>
      </c>
      <c r="G728" t="s">
        <v>46</v>
      </c>
      <c r="H728" s="41">
        <v>40</v>
      </c>
    </row>
    <row r="729" spans="1:8" hidden="1" x14ac:dyDescent="0.25">
      <c r="A729" s="7"/>
      <c r="B729" t="s">
        <v>115</v>
      </c>
      <c r="C729" s="83">
        <v>44124</v>
      </c>
      <c r="D729" t="s">
        <v>116</v>
      </c>
      <c r="E729" s="1">
        <v>2020</v>
      </c>
      <c r="F729" s="1" t="s">
        <v>18</v>
      </c>
      <c r="G729" t="s">
        <v>44</v>
      </c>
      <c r="H729" s="41">
        <v>150</v>
      </c>
    </row>
    <row r="730" spans="1:8" hidden="1" x14ac:dyDescent="0.25">
      <c r="A730" s="7"/>
      <c r="B730" t="s">
        <v>115</v>
      </c>
      <c r="C730" s="83">
        <v>44124</v>
      </c>
      <c r="D730" t="s">
        <v>116</v>
      </c>
      <c r="E730" s="1">
        <v>2020</v>
      </c>
      <c r="F730" s="1" t="s">
        <v>10</v>
      </c>
      <c r="G730" t="s">
        <v>32</v>
      </c>
      <c r="H730" s="41">
        <v>100</v>
      </c>
    </row>
    <row r="731" spans="1:8" hidden="1" x14ac:dyDescent="0.25">
      <c r="A731" s="7"/>
      <c r="B731" t="s">
        <v>115</v>
      </c>
      <c r="C731" s="83">
        <v>44125</v>
      </c>
      <c r="D731" t="s">
        <v>116</v>
      </c>
      <c r="E731" s="1">
        <v>2020</v>
      </c>
      <c r="F731" s="1" t="s">
        <v>18</v>
      </c>
      <c r="G731" t="s">
        <v>24</v>
      </c>
      <c r="H731" s="41">
        <v>200</v>
      </c>
    </row>
    <row r="732" spans="1:8" hidden="1" x14ac:dyDescent="0.25">
      <c r="A732" s="7"/>
      <c r="B732" t="s">
        <v>115</v>
      </c>
      <c r="C732" s="83">
        <v>44126</v>
      </c>
      <c r="D732" t="s">
        <v>116</v>
      </c>
      <c r="E732" s="1">
        <v>2020</v>
      </c>
      <c r="F732" s="1" t="s">
        <v>17</v>
      </c>
      <c r="G732" t="s">
        <v>26</v>
      </c>
      <c r="H732" s="41">
        <v>250</v>
      </c>
    </row>
    <row r="733" spans="1:8" hidden="1" x14ac:dyDescent="0.25">
      <c r="A733" s="7"/>
      <c r="B733" t="s">
        <v>115</v>
      </c>
      <c r="C733" s="83">
        <v>44130</v>
      </c>
      <c r="D733" t="s">
        <v>116</v>
      </c>
      <c r="E733" s="1">
        <v>2020</v>
      </c>
      <c r="F733" s="1" t="s">
        <v>18</v>
      </c>
      <c r="G733" t="s">
        <v>416</v>
      </c>
      <c r="H733" s="41">
        <v>150</v>
      </c>
    </row>
    <row r="734" spans="1:8" hidden="1" x14ac:dyDescent="0.25">
      <c r="A734" s="7"/>
      <c r="B734" t="s">
        <v>115</v>
      </c>
      <c r="C734" s="83">
        <v>44133</v>
      </c>
      <c r="D734" t="s">
        <v>116</v>
      </c>
      <c r="E734" s="1">
        <v>2020</v>
      </c>
      <c r="F734" s="1" t="s">
        <v>16</v>
      </c>
      <c r="G734" t="s">
        <v>29</v>
      </c>
      <c r="H734" s="41">
        <v>150</v>
      </c>
    </row>
    <row r="735" spans="1:8" hidden="1" x14ac:dyDescent="0.25">
      <c r="A735" s="7"/>
      <c r="B735" t="s">
        <v>115</v>
      </c>
      <c r="C735" s="83">
        <v>44133</v>
      </c>
      <c r="D735" t="s">
        <v>116</v>
      </c>
      <c r="E735" s="1">
        <v>2020</v>
      </c>
      <c r="F735" s="1" t="s">
        <v>17</v>
      </c>
      <c r="G735" t="s">
        <v>29</v>
      </c>
      <c r="H735" s="41">
        <v>275</v>
      </c>
    </row>
    <row r="736" spans="1:8" hidden="1" x14ac:dyDescent="0.25">
      <c r="A736" s="7"/>
      <c r="B736" t="s">
        <v>115</v>
      </c>
      <c r="C736" s="83">
        <v>44133</v>
      </c>
      <c r="D736" t="s">
        <v>116</v>
      </c>
      <c r="E736" s="1">
        <v>2020</v>
      </c>
      <c r="F736" s="1" t="s">
        <v>18</v>
      </c>
      <c r="G736" t="s">
        <v>29</v>
      </c>
      <c r="H736" s="41">
        <v>75</v>
      </c>
    </row>
    <row r="737" spans="1:8" hidden="1" x14ac:dyDescent="0.25">
      <c r="A737" s="7"/>
      <c r="B737" t="s">
        <v>115</v>
      </c>
      <c r="C737" s="83">
        <v>44134</v>
      </c>
      <c r="D737" t="s">
        <v>116</v>
      </c>
      <c r="E737" s="1">
        <v>2020</v>
      </c>
      <c r="F737" s="1" t="s">
        <v>496</v>
      </c>
      <c r="G737" t="s">
        <v>33</v>
      </c>
      <c r="H737" s="41">
        <v>160</v>
      </c>
    </row>
    <row r="738" spans="1:8" hidden="1" x14ac:dyDescent="0.25">
      <c r="A738" s="7"/>
      <c r="B738" t="s">
        <v>115</v>
      </c>
      <c r="C738" s="83">
        <v>44134</v>
      </c>
      <c r="D738" t="s">
        <v>116</v>
      </c>
      <c r="E738" s="1">
        <v>2020</v>
      </c>
      <c r="F738" s="1" t="s">
        <v>15</v>
      </c>
      <c r="G738" t="s">
        <v>33</v>
      </c>
      <c r="H738" s="41">
        <v>10</v>
      </c>
    </row>
    <row r="739" spans="1:8" x14ac:dyDescent="0.25">
      <c r="A739" s="7"/>
      <c r="B739" t="s">
        <v>115</v>
      </c>
      <c r="C739" s="83">
        <v>44139</v>
      </c>
      <c r="D739" t="s">
        <v>116</v>
      </c>
      <c r="E739" s="1">
        <v>2020</v>
      </c>
      <c r="F739" s="1" t="s">
        <v>19</v>
      </c>
      <c r="G739" t="s">
        <v>30</v>
      </c>
      <c r="H739" s="41">
        <v>100</v>
      </c>
    </row>
    <row r="740" spans="1:8" x14ac:dyDescent="0.25">
      <c r="A740" s="7"/>
      <c r="B740" t="s">
        <v>115</v>
      </c>
      <c r="C740" s="83">
        <v>44140</v>
      </c>
      <c r="D740" t="s">
        <v>116</v>
      </c>
      <c r="E740" s="1">
        <v>2020</v>
      </c>
      <c r="F740" s="1" t="s">
        <v>19</v>
      </c>
      <c r="G740" t="s">
        <v>396</v>
      </c>
      <c r="H740" s="41">
        <v>250</v>
      </c>
    </row>
    <row r="741" spans="1:8" x14ac:dyDescent="0.25">
      <c r="A741" s="7"/>
      <c r="B741" t="s">
        <v>115</v>
      </c>
      <c r="C741" s="83">
        <v>44140</v>
      </c>
      <c r="D741" t="s">
        <v>116</v>
      </c>
      <c r="E741" s="1">
        <v>2020</v>
      </c>
      <c r="F741" s="1" t="s">
        <v>19</v>
      </c>
      <c r="G741" t="s">
        <v>39</v>
      </c>
      <c r="H741" s="41">
        <v>450</v>
      </c>
    </row>
    <row r="742" spans="1:8" x14ac:dyDescent="0.25">
      <c r="A742" s="7"/>
      <c r="B742" t="s">
        <v>115</v>
      </c>
      <c r="C742" s="83">
        <v>44140</v>
      </c>
      <c r="E742" s="1">
        <v>2020</v>
      </c>
      <c r="F742" s="1" t="s">
        <v>19</v>
      </c>
      <c r="H742" s="41">
        <v>600</v>
      </c>
    </row>
    <row r="743" spans="1:8" x14ac:dyDescent="0.25">
      <c r="A743" s="7"/>
      <c r="B743" t="s">
        <v>115</v>
      </c>
      <c r="C743" s="83">
        <v>44144</v>
      </c>
      <c r="D743" t="s">
        <v>101</v>
      </c>
      <c r="E743" s="1">
        <v>2020</v>
      </c>
      <c r="F743" s="1" t="s">
        <v>20</v>
      </c>
      <c r="G743" t="s">
        <v>312</v>
      </c>
      <c r="H743" s="41">
        <v>90</v>
      </c>
    </row>
    <row r="744" spans="1:8" x14ac:dyDescent="0.25">
      <c r="A744" s="7"/>
      <c r="B744" t="s">
        <v>115</v>
      </c>
      <c r="C744" s="83">
        <v>44145</v>
      </c>
      <c r="D744" t="s">
        <v>116</v>
      </c>
      <c r="E744" s="1">
        <v>2020</v>
      </c>
      <c r="F744" s="1" t="s">
        <v>19</v>
      </c>
      <c r="G744" t="s">
        <v>43</v>
      </c>
      <c r="H744" s="41">
        <v>450</v>
      </c>
    </row>
    <row r="745" spans="1:8" x14ac:dyDescent="0.25">
      <c r="A745" s="7"/>
      <c r="B745" t="s">
        <v>115</v>
      </c>
      <c r="C745" s="83">
        <v>44145</v>
      </c>
      <c r="D745" t="s">
        <v>116</v>
      </c>
      <c r="E745" s="1">
        <v>2020</v>
      </c>
      <c r="F745" s="1" t="s">
        <v>19</v>
      </c>
      <c r="G745" t="s">
        <v>452</v>
      </c>
      <c r="H745" s="41">
        <v>450</v>
      </c>
    </row>
    <row r="746" spans="1:8" x14ac:dyDescent="0.25">
      <c r="A746" s="7"/>
      <c r="B746" t="s">
        <v>115</v>
      </c>
      <c r="C746" s="83">
        <v>44145</v>
      </c>
      <c r="D746" t="s">
        <v>116</v>
      </c>
      <c r="E746" s="1">
        <v>2020</v>
      </c>
      <c r="F746" s="1" t="s">
        <v>19</v>
      </c>
      <c r="G746" t="s">
        <v>27</v>
      </c>
      <c r="H746" s="41">
        <v>200</v>
      </c>
    </row>
    <row r="747" spans="1:8" x14ac:dyDescent="0.25">
      <c r="A747" s="7"/>
      <c r="B747" t="s">
        <v>115</v>
      </c>
      <c r="C747" s="83">
        <v>44147</v>
      </c>
      <c r="D747" t="s">
        <v>116</v>
      </c>
      <c r="E747" s="1">
        <v>2020</v>
      </c>
      <c r="F747" s="1" t="s">
        <v>16</v>
      </c>
      <c r="G747" t="s">
        <v>38</v>
      </c>
      <c r="H747" s="41">
        <v>200</v>
      </c>
    </row>
    <row r="748" spans="1:8" x14ac:dyDescent="0.25">
      <c r="A748" s="7"/>
      <c r="B748" t="s">
        <v>115</v>
      </c>
      <c r="C748" s="83">
        <v>44147</v>
      </c>
      <c r="D748" t="s">
        <v>116</v>
      </c>
      <c r="E748" s="1">
        <v>2020</v>
      </c>
      <c r="F748" s="1" t="s">
        <v>17</v>
      </c>
      <c r="G748" t="s">
        <v>34</v>
      </c>
      <c r="H748" s="41">
        <v>150</v>
      </c>
    </row>
    <row r="749" spans="1:8" x14ac:dyDescent="0.25">
      <c r="A749" s="7"/>
      <c r="B749" t="s">
        <v>115</v>
      </c>
      <c r="C749" s="83">
        <v>44151</v>
      </c>
      <c r="D749" t="s">
        <v>6</v>
      </c>
      <c r="E749" s="1">
        <v>2020</v>
      </c>
      <c r="F749" s="1" t="s">
        <v>20</v>
      </c>
      <c r="G749" t="s">
        <v>208</v>
      </c>
      <c r="H749" s="41">
        <v>60</v>
      </c>
    </row>
    <row r="750" spans="1:8" x14ac:dyDescent="0.25">
      <c r="A750" s="7"/>
      <c r="B750" t="s">
        <v>115</v>
      </c>
      <c r="C750" s="83">
        <v>44152</v>
      </c>
      <c r="D750" t="s">
        <v>116</v>
      </c>
      <c r="E750" s="1">
        <v>2020</v>
      </c>
      <c r="F750" s="1" t="s">
        <v>19</v>
      </c>
      <c r="G750" t="s">
        <v>430</v>
      </c>
      <c r="H750" s="41">
        <v>275</v>
      </c>
    </row>
    <row r="751" spans="1:8" x14ac:dyDescent="0.25">
      <c r="A751" s="7"/>
      <c r="B751" t="s">
        <v>115</v>
      </c>
      <c r="C751" s="83">
        <v>44154</v>
      </c>
      <c r="D751" t="s">
        <v>116</v>
      </c>
      <c r="E751" s="1">
        <v>2020</v>
      </c>
      <c r="F751" s="1" t="s">
        <v>20</v>
      </c>
      <c r="G751" t="s">
        <v>32</v>
      </c>
      <c r="H751" s="41">
        <v>2500</v>
      </c>
    </row>
    <row r="752" spans="1:8" x14ac:dyDescent="0.25">
      <c r="A752" s="7"/>
      <c r="B752" t="s">
        <v>115</v>
      </c>
      <c r="C752" s="83">
        <v>44154</v>
      </c>
      <c r="D752" t="s">
        <v>116</v>
      </c>
      <c r="E752" s="1">
        <v>2020</v>
      </c>
      <c r="F752" s="1" t="s">
        <v>19</v>
      </c>
      <c r="G752" t="s">
        <v>45</v>
      </c>
      <c r="H752" s="41">
        <v>150</v>
      </c>
    </row>
    <row r="753" spans="1:8" x14ac:dyDescent="0.25">
      <c r="A753" s="7"/>
      <c r="B753" t="s">
        <v>115</v>
      </c>
      <c r="C753" s="83">
        <v>44155</v>
      </c>
      <c r="D753" t="s">
        <v>116</v>
      </c>
      <c r="E753" s="1">
        <v>2000</v>
      </c>
      <c r="F753" s="1" t="s">
        <v>19</v>
      </c>
      <c r="G753" t="s">
        <v>374</v>
      </c>
      <c r="H753" s="41">
        <v>150</v>
      </c>
    </row>
    <row r="754" spans="1:8" x14ac:dyDescent="0.25">
      <c r="A754" s="7"/>
      <c r="B754" t="s">
        <v>115</v>
      </c>
      <c r="C754" s="83">
        <v>44155</v>
      </c>
      <c r="D754" t="s">
        <v>116</v>
      </c>
      <c r="E754" s="1">
        <v>2020</v>
      </c>
      <c r="F754" s="1" t="s">
        <v>19</v>
      </c>
      <c r="G754" t="s">
        <v>46</v>
      </c>
      <c r="H754" s="41">
        <v>150</v>
      </c>
    </row>
    <row r="755" spans="1:8" x14ac:dyDescent="0.25">
      <c r="A755" s="7"/>
      <c r="B755" t="s">
        <v>115</v>
      </c>
      <c r="C755" s="83">
        <v>44155</v>
      </c>
      <c r="D755" t="s">
        <v>116</v>
      </c>
      <c r="E755" s="1">
        <v>2020</v>
      </c>
      <c r="F755" s="1" t="s">
        <v>19</v>
      </c>
      <c r="G755" t="s">
        <v>44</v>
      </c>
      <c r="H755" s="41">
        <v>150</v>
      </c>
    </row>
    <row r="756" spans="1:8" x14ac:dyDescent="0.25">
      <c r="A756" s="7"/>
      <c r="B756" t="s">
        <v>115</v>
      </c>
      <c r="C756" s="83">
        <v>44159</v>
      </c>
      <c r="D756" t="s">
        <v>101</v>
      </c>
      <c r="E756" s="1">
        <v>2020</v>
      </c>
      <c r="F756" s="1" t="s">
        <v>20</v>
      </c>
      <c r="G756" t="s">
        <v>498</v>
      </c>
      <c r="H756" s="41">
        <v>80</v>
      </c>
    </row>
    <row r="757" spans="1:8" x14ac:dyDescent="0.25">
      <c r="A757" s="7"/>
      <c r="B757" t="s">
        <v>115</v>
      </c>
      <c r="C757" s="83">
        <v>44160</v>
      </c>
      <c r="D757" t="s">
        <v>128</v>
      </c>
      <c r="E757" s="1">
        <v>2020</v>
      </c>
      <c r="F757" s="1" t="s">
        <v>20</v>
      </c>
      <c r="G757" t="s">
        <v>112</v>
      </c>
      <c r="H757" s="41">
        <v>200</v>
      </c>
    </row>
    <row r="758" spans="1:8" x14ac:dyDescent="0.25">
      <c r="A758" s="7"/>
      <c r="B758" t="s">
        <v>115</v>
      </c>
      <c r="C758" s="83">
        <v>44162</v>
      </c>
      <c r="D758" t="s">
        <v>116</v>
      </c>
      <c r="E758" s="1">
        <v>2020</v>
      </c>
      <c r="F758" s="1" t="s">
        <v>9</v>
      </c>
      <c r="G758" t="s">
        <v>35</v>
      </c>
      <c r="H758" s="41">
        <v>300</v>
      </c>
    </row>
    <row r="759" spans="1:8" x14ac:dyDescent="0.25">
      <c r="A759" s="7"/>
      <c r="B759" t="s">
        <v>115</v>
      </c>
      <c r="C759" s="83">
        <v>44165</v>
      </c>
      <c r="D759" t="s">
        <v>116</v>
      </c>
      <c r="E759" s="1">
        <v>2020</v>
      </c>
      <c r="F759" s="1" t="s">
        <v>19</v>
      </c>
      <c r="G759" t="s">
        <v>480</v>
      </c>
      <c r="H759" s="41">
        <v>150</v>
      </c>
    </row>
    <row r="760" spans="1:8" x14ac:dyDescent="0.25">
      <c r="A760" s="7"/>
      <c r="B760" t="s">
        <v>115</v>
      </c>
      <c r="C760" s="83">
        <v>44165</v>
      </c>
      <c r="D760" t="s">
        <v>116</v>
      </c>
      <c r="E760" s="1">
        <v>2020</v>
      </c>
      <c r="F760" s="1" t="s">
        <v>18</v>
      </c>
      <c r="G760" t="s">
        <v>26</v>
      </c>
      <c r="H760" s="41">
        <v>250</v>
      </c>
    </row>
    <row r="761" spans="1:8" x14ac:dyDescent="0.25">
      <c r="A761" s="7"/>
      <c r="B761" t="s">
        <v>115</v>
      </c>
      <c r="C761" s="83">
        <v>44166</v>
      </c>
      <c r="E761" s="1">
        <v>2020</v>
      </c>
      <c r="F761" s="1" t="s">
        <v>21</v>
      </c>
      <c r="G761" t="s">
        <v>499</v>
      </c>
      <c r="H761" s="41">
        <v>500</v>
      </c>
    </row>
    <row r="762" spans="1:8" x14ac:dyDescent="0.25">
      <c r="A762" s="7"/>
      <c r="B762" t="s">
        <v>115</v>
      </c>
      <c r="C762" s="83">
        <v>44166</v>
      </c>
      <c r="D762" t="s">
        <v>108</v>
      </c>
      <c r="E762" s="1">
        <v>2020</v>
      </c>
      <c r="F762" s="1" t="s">
        <v>21</v>
      </c>
      <c r="G762" t="s">
        <v>501</v>
      </c>
      <c r="H762" s="41">
        <v>50</v>
      </c>
    </row>
    <row r="763" spans="1:8" x14ac:dyDescent="0.25">
      <c r="A763" s="7"/>
      <c r="B763" t="s">
        <v>115</v>
      </c>
      <c r="C763" s="83">
        <v>44167</v>
      </c>
      <c r="D763" t="s">
        <v>116</v>
      </c>
      <c r="E763" s="1">
        <v>2020</v>
      </c>
      <c r="F763" s="1" t="s">
        <v>20</v>
      </c>
      <c r="G763" t="s">
        <v>30</v>
      </c>
      <c r="H763" s="41">
        <v>100</v>
      </c>
    </row>
    <row r="764" spans="1:8" x14ac:dyDescent="0.25">
      <c r="A764" s="7"/>
      <c r="B764" t="s">
        <v>115</v>
      </c>
      <c r="C764" s="83">
        <v>44167</v>
      </c>
      <c r="D764" t="s">
        <v>287</v>
      </c>
      <c r="E764" s="1">
        <v>2020</v>
      </c>
      <c r="F764" s="1" t="s">
        <v>21</v>
      </c>
      <c r="G764" t="s">
        <v>30</v>
      </c>
      <c r="H764" s="41">
        <v>100</v>
      </c>
    </row>
    <row r="765" spans="1:8" x14ac:dyDescent="0.25">
      <c r="A765" s="7"/>
      <c r="B765" t="s">
        <v>115</v>
      </c>
      <c r="C765" s="83">
        <v>44167</v>
      </c>
      <c r="D765" t="s">
        <v>116</v>
      </c>
      <c r="E765" s="1">
        <v>2020</v>
      </c>
      <c r="F765" s="1" t="s">
        <v>20</v>
      </c>
      <c r="G765" t="s">
        <v>396</v>
      </c>
      <c r="H765" s="41">
        <v>250</v>
      </c>
    </row>
    <row r="766" spans="1:8" x14ac:dyDescent="0.25">
      <c r="A766" s="7"/>
      <c r="B766" t="s">
        <v>115</v>
      </c>
      <c r="C766" s="83">
        <v>44168</v>
      </c>
      <c r="D766" t="s">
        <v>113</v>
      </c>
      <c r="E766" s="1">
        <v>2020</v>
      </c>
      <c r="F766" s="1" t="s">
        <v>21</v>
      </c>
      <c r="G766" t="s">
        <v>310</v>
      </c>
      <c r="H766" s="41">
        <v>200</v>
      </c>
    </row>
    <row r="767" spans="1:8" x14ac:dyDescent="0.25">
      <c r="A767" s="7"/>
      <c r="B767" t="s">
        <v>115</v>
      </c>
      <c r="C767" s="83">
        <v>44169</v>
      </c>
      <c r="D767" t="s">
        <v>116</v>
      </c>
      <c r="E767" s="1">
        <v>2020</v>
      </c>
      <c r="F767" s="1" t="s">
        <v>20</v>
      </c>
      <c r="G767" t="s">
        <v>39</v>
      </c>
      <c r="H767" s="41">
        <v>450</v>
      </c>
    </row>
    <row r="768" spans="1:8" x14ac:dyDescent="0.25">
      <c r="A768" s="7"/>
      <c r="B768" t="s">
        <v>115</v>
      </c>
      <c r="C768" s="83">
        <v>44172</v>
      </c>
      <c r="D768" t="s">
        <v>116</v>
      </c>
      <c r="E768" s="1">
        <v>2020</v>
      </c>
      <c r="F768" s="1" t="s">
        <v>20</v>
      </c>
      <c r="G768" t="s">
        <v>43</v>
      </c>
      <c r="H768" s="41">
        <v>200</v>
      </c>
    </row>
    <row r="769" spans="1:8" x14ac:dyDescent="0.25">
      <c r="A769" s="7"/>
      <c r="B769" t="s">
        <v>115</v>
      </c>
      <c r="C769" s="83">
        <v>44174</v>
      </c>
      <c r="D769" t="s">
        <v>116</v>
      </c>
      <c r="E769" s="1">
        <v>2020</v>
      </c>
      <c r="F769" s="1" t="s">
        <v>10</v>
      </c>
      <c r="G769" t="s">
        <v>40</v>
      </c>
      <c r="H769" s="41">
        <v>350</v>
      </c>
    </row>
    <row r="770" spans="1:8" x14ac:dyDescent="0.25">
      <c r="A770" s="7"/>
      <c r="B770" t="s">
        <v>115</v>
      </c>
      <c r="C770" s="83">
        <v>44174</v>
      </c>
      <c r="D770" t="s">
        <v>116</v>
      </c>
      <c r="E770" s="1">
        <v>2020</v>
      </c>
      <c r="F770" s="1" t="s">
        <v>11</v>
      </c>
      <c r="G770" t="s">
        <v>40</v>
      </c>
      <c r="H770" s="41">
        <v>350</v>
      </c>
    </row>
    <row r="771" spans="1:8" x14ac:dyDescent="0.25">
      <c r="A771" s="7"/>
      <c r="B771" t="s">
        <v>115</v>
      </c>
      <c r="C771" s="83">
        <v>44174</v>
      </c>
      <c r="D771" t="s">
        <v>116</v>
      </c>
      <c r="E771" s="1">
        <v>2020</v>
      </c>
      <c r="F771" s="1" t="s">
        <v>12</v>
      </c>
      <c r="G771" t="s">
        <v>40</v>
      </c>
      <c r="H771" s="41">
        <v>350</v>
      </c>
    </row>
    <row r="772" spans="1:8" x14ac:dyDescent="0.25">
      <c r="A772" s="7"/>
      <c r="B772" t="s">
        <v>115</v>
      </c>
      <c r="C772" s="83">
        <v>44174</v>
      </c>
      <c r="D772" t="s">
        <v>116</v>
      </c>
      <c r="E772" s="1">
        <v>2020</v>
      </c>
      <c r="F772" s="1" t="s">
        <v>13</v>
      </c>
      <c r="G772" t="s">
        <v>40</v>
      </c>
      <c r="H772" s="41">
        <v>350</v>
      </c>
    </row>
    <row r="773" spans="1:8" x14ac:dyDescent="0.25">
      <c r="A773" s="7"/>
      <c r="B773" t="s">
        <v>115</v>
      </c>
      <c r="C773" s="83">
        <v>44174</v>
      </c>
      <c r="D773" t="s">
        <v>116</v>
      </c>
      <c r="E773" s="1">
        <v>2020</v>
      </c>
      <c r="F773" s="1" t="s">
        <v>14</v>
      </c>
      <c r="G773" t="s">
        <v>40</v>
      </c>
      <c r="H773" s="41">
        <v>100</v>
      </c>
    </row>
    <row r="774" spans="1:8" x14ac:dyDescent="0.25">
      <c r="A774" s="7"/>
      <c r="B774" t="s">
        <v>115</v>
      </c>
      <c r="C774" s="83">
        <v>44175</v>
      </c>
      <c r="D774" t="s">
        <v>116</v>
      </c>
      <c r="E774" s="1">
        <v>2020</v>
      </c>
      <c r="F774" s="1" t="s">
        <v>20</v>
      </c>
      <c r="G774" t="s">
        <v>430</v>
      </c>
      <c r="H774" s="41">
        <v>275</v>
      </c>
    </row>
    <row r="775" spans="1:8" x14ac:dyDescent="0.25">
      <c r="A775" s="7"/>
      <c r="B775" t="s">
        <v>115</v>
      </c>
      <c r="C775" s="83">
        <v>44175</v>
      </c>
      <c r="D775" t="s">
        <v>287</v>
      </c>
      <c r="E775" s="1">
        <v>2020</v>
      </c>
      <c r="F775" s="1" t="s">
        <v>21</v>
      </c>
      <c r="G775" t="s">
        <v>430</v>
      </c>
      <c r="H775" s="41">
        <v>275</v>
      </c>
    </row>
    <row r="776" spans="1:8" x14ac:dyDescent="0.25">
      <c r="A776" s="7"/>
      <c r="B776" t="s">
        <v>115</v>
      </c>
      <c r="C776" s="83">
        <v>44175</v>
      </c>
      <c r="D776" t="s">
        <v>113</v>
      </c>
      <c r="E776" s="1">
        <v>2020</v>
      </c>
      <c r="F776" s="1" t="s">
        <v>21</v>
      </c>
      <c r="G776" t="s">
        <v>430</v>
      </c>
      <c r="H776" s="41">
        <v>500</v>
      </c>
    </row>
    <row r="777" spans="1:8" x14ac:dyDescent="0.25">
      <c r="A777" s="7"/>
      <c r="B777" t="s">
        <v>115</v>
      </c>
      <c r="C777" s="83">
        <v>44175</v>
      </c>
      <c r="D777" t="s">
        <v>116</v>
      </c>
      <c r="E777" s="1">
        <v>2020</v>
      </c>
      <c r="F777" s="1" t="s">
        <v>10</v>
      </c>
      <c r="G777" t="s">
        <v>23</v>
      </c>
      <c r="H777" s="41">
        <v>250</v>
      </c>
    </row>
    <row r="778" spans="1:8" x14ac:dyDescent="0.25">
      <c r="A778" s="7"/>
      <c r="B778" t="s">
        <v>115</v>
      </c>
      <c r="C778" s="83">
        <v>44176</v>
      </c>
      <c r="D778" t="s">
        <v>116</v>
      </c>
      <c r="E778" s="1">
        <v>2020</v>
      </c>
      <c r="F778" s="1" t="s">
        <v>20</v>
      </c>
      <c r="G778" t="s">
        <v>27</v>
      </c>
      <c r="H778" s="41">
        <v>200</v>
      </c>
    </row>
    <row r="779" spans="1:8" x14ac:dyDescent="0.25">
      <c r="A779" s="7"/>
      <c r="B779" t="s">
        <v>115</v>
      </c>
      <c r="C779" s="83">
        <v>44176</v>
      </c>
      <c r="D779" t="s">
        <v>287</v>
      </c>
      <c r="E779" s="1">
        <v>2020</v>
      </c>
      <c r="F779" s="1" t="s">
        <v>21</v>
      </c>
      <c r="G779" t="s">
        <v>39</v>
      </c>
      <c r="H779" s="41">
        <v>450</v>
      </c>
    </row>
    <row r="780" spans="1:8" x14ac:dyDescent="0.25">
      <c r="A780" s="7"/>
      <c r="B780" t="s">
        <v>115</v>
      </c>
      <c r="C780" s="83">
        <v>44176</v>
      </c>
      <c r="D780" t="s">
        <v>116</v>
      </c>
      <c r="E780" s="1">
        <v>2020</v>
      </c>
      <c r="F780" s="1" t="s">
        <v>20</v>
      </c>
      <c r="G780" t="s">
        <v>34</v>
      </c>
      <c r="H780" s="41">
        <v>200</v>
      </c>
    </row>
    <row r="781" spans="1:8" x14ac:dyDescent="0.25">
      <c r="A781" s="7"/>
      <c r="B781" t="s">
        <v>115</v>
      </c>
      <c r="C781" s="83">
        <v>44176</v>
      </c>
      <c r="D781" t="s">
        <v>287</v>
      </c>
      <c r="E781" s="1">
        <v>2020</v>
      </c>
      <c r="F781" s="1" t="s">
        <v>21</v>
      </c>
      <c r="G781" t="s">
        <v>34</v>
      </c>
      <c r="H781" s="41">
        <v>100</v>
      </c>
    </row>
    <row r="782" spans="1:8" x14ac:dyDescent="0.25">
      <c r="A782" s="7"/>
      <c r="B782" t="s">
        <v>115</v>
      </c>
      <c r="C782" s="83">
        <v>44179</v>
      </c>
      <c r="D782" t="s">
        <v>116</v>
      </c>
      <c r="E782" s="1">
        <v>2020</v>
      </c>
      <c r="F782" s="1" t="s">
        <v>20</v>
      </c>
      <c r="G782" t="s">
        <v>452</v>
      </c>
      <c r="H782" s="41">
        <v>450</v>
      </c>
    </row>
    <row r="783" spans="1:8" x14ac:dyDescent="0.25">
      <c r="A783" s="7"/>
      <c r="B783" t="s">
        <v>115</v>
      </c>
      <c r="C783" s="83">
        <v>44183</v>
      </c>
      <c r="D783" t="s">
        <v>116</v>
      </c>
      <c r="E783" s="1">
        <v>2020</v>
      </c>
      <c r="F783" s="1" t="s">
        <v>19</v>
      </c>
      <c r="G783" t="s">
        <v>26</v>
      </c>
      <c r="H783" s="41">
        <v>250</v>
      </c>
    </row>
    <row r="784" spans="1:8" x14ac:dyDescent="0.25">
      <c r="A784" s="7"/>
      <c r="B784" t="s">
        <v>115</v>
      </c>
      <c r="C784" s="83">
        <v>44183</v>
      </c>
      <c r="D784" t="s">
        <v>116</v>
      </c>
      <c r="E784" s="1">
        <v>2020</v>
      </c>
      <c r="F784" s="1" t="s">
        <v>20</v>
      </c>
      <c r="G784" t="s">
        <v>26</v>
      </c>
      <c r="H784" s="41">
        <v>250</v>
      </c>
    </row>
    <row r="785" spans="1:8" x14ac:dyDescent="0.25">
      <c r="A785" s="7"/>
      <c r="B785" t="s">
        <v>115</v>
      </c>
      <c r="C785" s="83">
        <v>44183</v>
      </c>
      <c r="D785" t="s">
        <v>116</v>
      </c>
      <c r="E785" s="1">
        <v>2020</v>
      </c>
      <c r="F785" s="1" t="s">
        <v>11</v>
      </c>
      <c r="G785" t="s">
        <v>364</v>
      </c>
      <c r="H785" s="41">
        <v>100</v>
      </c>
    </row>
    <row r="786" spans="1:8" x14ac:dyDescent="0.25">
      <c r="A786" s="7"/>
      <c r="B786" t="s">
        <v>115</v>
      </c>
      <c r="C786" s="83">
        <v>44183</v>
      </c>
      <c r="D786" t="s">
        <v>116</v>
      </c>
      <c r="E786" s="1">
        <v>2020</v>
      </c>
      <c r="F786" s="1" t="s">
        <v>12</v>
      </c>
      <c r="G786" t="s">
        <v>364</v>
      </c>
      <c r="H786" s="41">
        <v>250</v>
      </c>
    </row>
    <row r="787" spans="1:8" x14ac:dyDescent="0.25">
      <c r="A787" s="7"/>
      <c r="B787" t="s">
        <v>115</v>
      </c>
      <c r="C787" s="83">
        <v>44183</v>
      </c>
      <c r="D787" t="s">
        <v>116</v>
      </c>
      <c r="E787" s="1">
        <v>2020</v>
      </c>
      <c r="F787" s="1" t="s">
        <v>13</v>
      </c>
      <c r="G787" t="s">
        <v>364</v>
      </c>
      <c r="H787" s="41">
        <v>250</v>
      </c>
    </row>
    <row r="788" spans="1:8" x14ac:dyDescent="0.25">
      <c r="A788" s="7"/>
      <c r="B788" t="s">
        <v>115</v>
      </c>
      <c r="C788" s="83">
        <v>44183</v>
      </c>
      <c r="D788" t="s">
        <v>116</v>
      </c>
      <c r="E788" s="1">
        <v>2020</v>
      </c>
      <c r="F788" s="1" t="s">
        <v>20</v>
      </c>
      <c r="G788" t="s">
        <v>46</v>
      </c>
      <c r="H788" s="41">
        <v>150</v>
      </c>
    </row>
    <row r="789" spans="1:8" x14ac:dyDescent="0.25">
      <c r="A789" s="7"/>
      <c r="C789" s="83"/>
      <c r="H789" s="41"/>
    </row>
    <row r="790" spans="1:8" x14ac:dyDescent="0.25">
      <c r="A790" s="7"/>
      <c r="C790" s="83"/>
      <c r="H790" s="41"/>
    </row>
    <row r="791" spans="1:8" x14ac:dyDescent="0.25">
      <c r="A791" s="7"/>
      <c r="C791" s="83"/>
      <c r="H791" s="41"/>
    </row>
    <row r="792" spans="1:8" x14ac:dyDescent="0.25">
      <c r="A792" s="7"/>
      <c r="C792" s="83"/>
      <c r="H792" s="41"/>
    </row>
    <row r="793" spans="1:8" x14ac:dyDescent="0.25">
      <c r="A793" s="7"/>
      <c r="C793" s="83"/>
      <c r="H793" s="41"/>
    </row>
    <row r="794" spans="1:8" x14ac:dyDescent="0.25">
      <c r="A794" s="7"/>
      <c r="C794" s="83"/>
      <c r="H794" s="41"/>
    </row>
    <row r="795" spans="1:8" x14ac:dyDescent="0.25">
      <c r="A795" s="7"/>
      <c r="C795" s="83"/>
      <c r="H795" s="41"/>
    </row>
    <row r="796" spans="1:8" x14ac:dyDescent="0.25">
      <c r="A796" s="7"/>
      <c r="C796" s="83"/>
      <c r="H796" s="41"/>
    </row>
    <row r="797" spans="1:8" x14ac:dyDescent="0.25">
      <c r="A797" s="7"/>
      <c r="C797" s="83"/>
      <c r="H797" s="41"/>
    </row>
    <row r="798" spans="1:8" x14ac:dyDescent="0.25">
      <c r="A798" s="7"/>
      <c r="C798" s="83"/>
      <c r="H798" s="41"/>
    </row>
    <row r="799" spans="1:8" x14ac:dyDescent="0.25">
      <c r="A799" s="7"/>
      <c r="C799" s="83"/>
      <c r="H799" s="41"/>
    </row>
    <row r="800" spans="1:8" x14ac:dyDescent="0.25">
      <c r="A800" s="7"/>
      <c r="C800" s="83"/>
      <c r="H800" s="41"/>
    </row>
    <row r="801" spans="1:8" x14ac:dyDescent="0.25">
      <c r="A801" s="7"/>
      <c r="C801" s="83"/>
      <c r="H801" s="41"/>
    </row>
    <row r="802" spans="1:8" x14ac:dyDescent="0.25">
      <c r="A802" s="7"/>
      <c r="C802" s="83"/>
      <c r="H802" s="41"/>
    </row>
    <row r="803" spans="1:8" x14ac:dyDescent="0.25">
      <c r="A803" s="7"/>
      <c r="C803" s="83"/>
      <c r="H803" s="41"/>
    </row>
    <row r="804" spans="1:8" x14ac:dyDescent="0.25">
      <c r="A804" s="7"/>
      <c r="C804" s="83"/>
      <c r="H804" s="41"/>
    </row>
    <row r="805" spans="1:8" x14ac:dyDescent="0.25">
      <c r="A805" s="7"/>
      <c r="C805" s="83"/>
      <c r="H805" s="41"/>
    </row>
    <row r="806" spans="1:8" x14ac:dyDescent="0.25">
      <c r="A806" s="7"/>
      <c r="C806" s="83"/>
      <c r="H806" s="41"/>
    </row>
    <row r="807" spans="1:8" x14ac:dyDescent="0.25">
      <c r="A807" s="7"/>
      <c r="C807" s="83"/>
      <c r="H807" s="41"/>
    </row>
    <row r="808" spans="1:8" x14ac:dyDescent="0.25">
      <c r="A808" s="7"/>
      <c r="C808" s="83"/>
      <c r="H808" s="41"/>
    </row>
    <row r="809" spans="1:8" x14ac:dyDescent="0.25">
      <c r="A809" s="7"/>
      <c r="C809" s="83"/>
      <c r="H809" s="41"/>
    </row>
    <row r="810" spans="1:8" x14ac:dyDescent="0.25">
      <c r="A810" s="7"/>
      <c r="C810" s="83"/>
      <c r="H810" s="41"/>
    </row>
    <row r="811" spans="1:8" x14ac:dyDescent="0.25">
      <c r="A811" s="7"/>
      <c r="C811" s="83"/>
      <c r="H811" s="41"/>
    </row>
    <row r="812" spans="1:8" x14ac:dyDescent="0.25">
      <c r="A812" s="7"/>
      <c r="C812" s="83"/>
      <c r="H812" s="41"/>
    </row>
    <row r="813" spans="1:8" x14ac:dyDescent="0.25">
      <c r="A813" s="7"/>
      <c r="C813" s="83"/>
      <c r="H813" s="41"/>
    </row>
    <row r="814" spans="1:8" x14ac:dyDescent="0.25">
      <c r="A814" s="7"/>
      <c r="C814" s="83"/>
      <c r="H814" s="41"/>
    </row>
    <row r="815" spans="1:8" x14ac:dyDescent="0.25">
      <c r="A815" s="7"/>
      <c r="C815" s="83"/>
      <c r="H815" s="41"/>
    </row>
    <row r="816" spans="1:8" x14ac:dyDescent="0.25">
      <c r="A816" s="7"/>
      <c r="C816" s="83"/>
      <c r="H816" s="41"/>
    </row>
    <row r="817" spans="1:8" x14ac:dyDescent="0.25">
      <c r="A817" s="7"/>
      <c r="C817" s="83"/>
      <c r="H817" s="41"/>
    </row>
    <row r="818" spans="1:8" x14ac:dyDescent="0.25">
      <c r="A818" s="7"/>
      <c r="C818" s="83"/>
      <c r="H818" s="41"/>
    </row>
    <row r="819" spans="1:8" x14ac:dyDescent="0.25">
      <c r="A819" s="7"/>
      <c r="C819" s="83"/>
      <c r="H819" s="41"/>
    </row>
    <row r="820" spans="1:8" x14ac:dyDescent="0.25">
      <c r="A820" s="7"/>
      <c r="C820" s="83"/>
      <c r="H820" s="41"/>
    </row>
    <row r="821" spans="1:8" x14ac:dyDescent="0.25">
      <c r="A821" s="7"/>
      <c r="C821" s="83"/>
      <c r="H821" s="41"/>
    </row>
    <row r="822" spans="1:8" x14ac:dyDescent="0.25">
      <c r="A822" s="7"/>
      <c r="C822" s="83"/>
      <c r="H822" s="41"/>
    </row>
    <row r="823" spans="1:8" x14ac:dyDescent="0.25">
      <c r="A823" s="7"/>
      <c r="C823" s="83"/>
      <c r="H823" s="41"/>
    </row>
    <row r="824" spans="1:8" x14ac:dyDescent="0.25">
      <c r="A824" s="7"/>
      <c r="C824" s="83"/>
      <c r="H824" s="41"/>
    </row>
    <row r="825" spans="1:8" x14ac:dyDescent="0.25">
      <c r="A825" s="7"/>
      <c r="C825" s="83"/>
      <c r="H825" s="41"/>
    </row>
    <row r="826" spans="1:8" x14ac:dyDescent="0.25">
      <c r="A826" s="7"/>
      <c r="C826" s="83"/>
      <c r="H826" s="41"/>
    </row>
    <row r="827" spans="1:8" x14ac:dyDescent="0.25">
      <c r="A827" s="7"/>
      <c r="C827" s="83"/>
      <c r="H827" s="41"/>
    </row>
    <row r="828" spans="1:8" x14ac:dyDescent="0.25">
      <c r="A828" s="7"/>
      <c r="C828" s="83"/>
      <c r="H828" s="41"/>
    </row>
    <row r="829" spans="1:8" x14ac:dyDescent="0.25">
      <c r="A829" s="7"/>
      <c r="C829" s="83"/>
      <c r="H829" s="41"/>
    </row>
    <row r="830" spans="1:8" x14ac:dyDescent="0.25">
      <c r="A830" s="7"/>
      <c r="C830" s="83"/>
      <c r="H830" s="41"/>
    </row>
    <row r="831" spans="1:8" x14ac:dyDescent="0.25">
      <c r="A831" s="7"/>
      <c r="C831" s="83"/>
      <c r="H831" s="41"/>
    </row>
    <row r="832" spans="1:8" x14ac:dyDescent="0.25">
      <c r="A832" s="7"/>
      <c r="C832" s="83"/>
      <c r="H832" s="41"/>
    </row>
    <row r="833" spans="1:8" x14ac:dyDescent="0.25">
      <c r="A833" s="7"/>
      <c r="C833" s="83"/>
      <c r="H833" s="41"/>
    </row>
    <row r="834" spans="1:8" x14ac:dyDescent="0.25">
      <c r="A834" s="7"/>
      <c r="C834" s="83"/>
      <c r="H834" s="41"/>
    </row>
    <row r="835" spans="1:8" x14ac:dyDescent="0.25">
      <c r="A835" s="7"/>
      <c r="C835" s="83"/>
      <c r="H835" s="41"/>
    </row>
    <row r="836" spans="1:8" x14ac:dyDescent="0.25">
      <c r="A836" s="7"/>
      <c r="C836" s="83"/>
      <c r="H836" s="41"/>
    </row>
    <row r="837" spans="1:8" x14ac:dyDescent="0.25">
      <c r="A837" s="7"/>
      <c r="C837" s="83"/>
      <c r="H837" s="41"/>
    </row>
    <row r="838" spans="1:8" x14ac:dyDescent="0.25">
      <c r="A838" s="7"/>
      <c r="C838" s="83"/>
      <c r="H838" s="41"/>
    </row>
    <row r="839" spans="1:8" x14ac:dyDescent="0.25">
      <c r="A839" s="7"/>
      <c r="C839" s="83"/>
      <c r="H839" s="41"/>
    </row>
    <row r="840" spans="1:8" x14ac:dyDescent="0.25">
      <c r="A840" s="7"/>
      <c r="C840" s="83"/>
      <c r="H840" s="41"/>
    </row>
    <row r="841" spans="1:8" x14ac:dyDescent="0.25">
      <c r="A841" s="7"/>
      <c r="C841" s="83"/>
      <c r="H841" s="41"/>
    </row>
    <row r="842" spans="1:8" x14ac:dyDescent="0.25">
      <c r="A842" s="7"/>
      <c r="C842" s="83"/>
      <c r="H842" s="41"/>
    </row>
    <row r="843" spans="1:8" x14ac:dyDescent="0.25">
      <c r="A843" s="7"/>
      <c r="C843" s="83"/>
      <c r="H843" s="41"/>
    </row>
    <row r="844" spans="1:8" x14ac:dyDescent="0.25">
      <c r="A844" s="7"/>
      <c r="C844" s="83"/>
      <c r="H844" s="41"/>
    </row>
    <row r="845" spans="1:8" x14ac:dyDescent="0.25">
      <c r="A845" s="7"/>
      <c r="C845" s="83"/>
      <c r="H845" s="41"/>
    </row>
    <row r="846" spans="1:8" x14ac:dyDescent="0.25">
      <c r="A846" s="7"/>
      <c r="C846" s="83"/>
      <c r="H846" s="41"/>
    </row>
    <row r="847" spans="1:8" x14ac:dyDescent="0.25">
      <c r="A847" s="7"/>
      <c r="C847" s="83"/>
      <c r="H847" s="41"/>
    </row>
    <row r="848" spans="1:8" x14ac:dyDescent="0.25">
      <c r="A848" s="7"/>
      <c r="C848" s="83"/>
      <c r="H848" s="41"/>
    </row>
    <row r="849" spans="1:8" x14ac:dyDescent="0.25">
      <c r="A849" s="7"/>
      <c r="C849" s="83"/>
      <c r="H849" s="41"/>
    </row>
    <row r="850" spans="1:8" x14ac:dyDescent="0.25">
      <c r="A850" s="7"/>
      <c r="C850" s="83"/>
      <c r="H850" s="41"/>
    </row>
    <row r="851" spans="1:8" x14ac:dyDescent="0.25">
      <c r="A851" s="7"/>
      <c r="C851" s="83"/>
      <c r="H851" s="41"/>
    </row>
    <row r="852" spans="1:8" x14ac:dyDescent="0.25">
      <c r="A852" s="7"/>
      <c r="C852" s="83"/>
      <c r="H852" s="41"/>
    </row>
    <row r="853" spans="1:8" x14ac:dyDescent="0.25">
      <c r="A853" s="7"/>
      <c r="C853" s="83"/>
      <c r="H853" s="41"/>
    </row>
    <row r="854" spans="1:8" x14ac:dyDescent="0.25">
      <c r="A854" s="7"/>
      <c r="C854" s="83"/>
      <c r="H854" s="41"/>
    </row>
    <row r="855" spans="1:8" x14ac:dyDescent="0.25">
      <c r="A855" s="7"/>
      <c r="C855" s="83"/>
      <c r="H855" s="41"/>
    </row>
    <row r="856" spans="1:8" x14ac:dyDescent="0.25">
      <c r="A856" s="7"/>
      <c r="C856" s="83"/>
      <c r="H856" s="41"/>
    </row>
    <row r="857" spans="1:8" x14ac:dyDescent="0.25">
      <c r="A857" s="7"/>
      <c r="C857" s="83"/>
      <c r="H857" s="41"/>
    </row>
    <row r="858" spans="1:8" x14ac:dyDescent="0.25">
      <c r="A858" s="7"/>
      <c r="C858" s="83"/>
      <c r="H858" s="41"/>
    </row>
    <row r="859" spans="1:8" x14ac:dyDescent="0.25">
      <c r="A859" s="7"/>
      <c r="C859" s="83"/>
      <c r="H859" s="41"/>
    </row>
    <row r="860" spans="1:8" x14ac:dyDescent="0.25">
      <c r="A860" s="7"/>
      <c r="C860" s="83"/>
      <c r="H860" s="41"/>
    </row>
    <row r="861" spans="1:8" x14ac:dyDescent="0.25">
      <c r="A861" s="7"/>
      <c r="C861" s="83"/>
      <c r="H861" s="41"/>
    </row>
    <row r="862" spans="1:8" x14ac:dyDescent="0.25">
      <c r="A862" s="7"/>
      <c r="C862" s="83"/>
      <c r="H862" s="41"/>
    </row>
    <row r="863" spans="1:8" x14ac:dyDescent="0.25">
      <c r="A863" s="7"/>
      <c r="C863" s="83"/>
      <c r="H863" s="41"/>
    </row>
    <row r="864" spans="1:8" x14ac:dyDescent="0.25">
      <c r="A864" s="7"/>
      <c r="C864" s="83"/>
      <c r="H864" s="41"/>
    </row>
    <row r="865" spans="1:8" x14ac:dyDescent="0.25">
      <c r="A865" s="7"/>
      <c r="C865" s="83"/>
      <c r="H865" s="41"/>
    </row>
    <row r="866" spans="1:8" x14ac:dyDescent="0.25">
      <c r="A866" s="7"/>
      <c r="C866" s="83"/>
      <c r="H866" s="41"/>
    </row>
    <row r="867" spans="1:8" x14ac:dyDescent="0.25">
      <c r="A867" s="7"/>
      <c r="C867" s="83"/>
      <c r="H867" s="41"/>
    </row>
    <row r="868" spans="1:8" x14ac:dyDescent="0.25">
      <c r="A868" s="7"/>
      <c r="C868" s="83"/>
      <c r="H868" s="41"/>
    </row>
    <row r="869" spans="1:8" x14ac:dyDescent="0.25">
      <c r="A869" s="7"/>
      <c r="C869" s="83"/>
      <c r="H869" s="41"/>
    </row>
    <row r="870" spans="1:8" x14ac:dyDescent="0.25">
      <c r="A870" s="7"/>
      <c r="C870" s="83"/>
      <c r="H870" s="41"/>
    </row>
    <row r="871" spans="1:8" x14ac:dyDescent="0.25">
      <c r="A871" s="7"/>
      <c r="C871" s="83"/>
      <c r="H871" s="41"/>
    </row>
    <row r="872" spans="1:8" x14ac:dyDescent="0.25">
      <c r="A872" s="7"/>
      <c r="C872" s="83"/>
      <c r="H872" s="41"/>
    </row>
    <row r="873" spans="1:8" x14ac:dyDescent="0.25">
      <c r="A873" s="7"/>
      <c r="C873" s="83"/>
      <c r="H873" s="41"/>
    </row>
    <row r="874" spans="1:8" x14ac:dyDescent="0.25">
      <c r="A874" s="7"/>
      <c r="C874" s="83"/>
      <c r="H874" s="41"/>
    </row>
    <row r="875" spans="1:8" x14ac:dyDescent="0.25">
      <c r="A875" s="7"/>
      <c r="C875" s="83"/>
      <c r="H875" s="41"/>
    </row>
    <row r="876" spans="1:8" x14ac:dyDescent="0.25">
      <c r="A876" s="7"/>
      <c r="C876" s="83"/>
      <c r="H876" s="41"/>
    </row>
    <row r="877" spans="1:8" x14ac:dyDescent="0.25">
      <c r="A877" s="7"/>
      <c r="C877" s="83"/>
      <c r="H877" s="41"/>
    </row>
    <row r="878" spans="1:8" x14ac:dyDescent="0.25">
      <c r="A878" s="7"/>
      <c r="C878" s="83"/>
      <c r="H878" s="41"/>
    </row>
    <row r="879" spans="1:8" x14ac:dyDescent="0.25">
      <c r="A879" s="7"/>
      <c r="C879" s="83"/>
      <c r="H879" s="41"/>
    </row>
    <row r="880" spans="1:8" x14ac:dyDescent="0.25">
      <c r="A880" s="7"/>
      <c r="C880" s="83"/>
      <c r="H880" s="41"/>
    </row>
    <row r="881" spans="1:8" x14ac:dyDescent="0.25">
      <c r="A881" s="7"/>
      <c r="C881" s="83"/>
      <c r="H881" s="41"/>
    </row>
    <row r="882" spans="1:8" x14ac:dyDescent="0.25">
      <c r="A882" s="7"/>
      <c r="C882" s="83"/>
      <c r="H882" s="41"/>
    </row>
    <row r="883" spans="1:8" x14ac:dyDescent="0.25">
      <c r="A883" s="7"/>
      <c r="C883" s="83"/>
      <c r="H883" s="41"/>
    </row>
    <row r="884" spans="1:8" x14ac:dyDescent="0.25">
      <c r="A884" s="7"/>
      <c r="C884" s="83"/>
      <c r="H884" s="41"/>
    </row>
    <row r="885" spans="1:8" x14ac:dyDescent="0.25">
      <c r="A885" s="7"/>
      <c r="C885" s="83"/>
      <c r="H885" s="41"/>
    </row>
    <row r="886" spans="1:8" x14ac:dyDescent="0.25">
      <c r="A886" s="7"/>
      <c r="C886" s="83"/>
      <c r="H886" s="41"/>
    </row>
    <row r="887" spans="1:8" x14ac:dyDescent="0.25">
      <c r="A887" s="7"/>
      <c r="C887" s="83"/>
      <c r="H887" s="41"/>
    </row>
    <row r="888" spans="1:8" x14ac:dyDescent="0.25">
      <c r="A888" s="7"/>
      <c r="C888" s="83"/>
      <c r="H888" s="41"/>
    </row>
    <row r="889" spans="1:8" x14ac:dyDescent="0.25">
      <c r="A889" s="7"/>
      <c r="C889" s="83"/>
      <c r="H889" s="41"/>
    </row>
    <row r="890" spans="1:8" x14ac:dyDescent="0.25">
      <c r="A890" s="7"/>
      <c r="C890" s="83"/>
      <c r="H890" s="41"/>
    </row>
    <row r="891" spans="1:8" x14ac:dyDescent="0.25">
      <c r="A891" s="7"/>
      <c r="C891" s="83"/>
      <c r="H891" s="41"/>
    </row>
    <row r="892" spans="1:8" x14ac:dyDescent="0.25">
      <c r="A892" s="7"/>
      <c r="C892" s="83"/>
      <c r="H892" s="41"/>
    </row>
    <row r="893" spans="1:8" x14ac:dyDescent="0.25">
      <c r="A893" s="7"/>
      <c r="C893" s="83"/>
      <c r="H893" s="41"/>
    </row>
    <row r="894" spans="1:8" x14ac:dyDescent="0.25">
      <c r="A894" s="7"/>
      <c r="C894" s="83"/>
      <c r="H894" s="41"/>
    </row>
    <row r="895" spans="1:8" x14ac:dyDescent="0.25">
      <c r="A895" s="7"/>
      <c r="C895" s="83"/>
      <c r="H895" s="41"/>
    </row>
    <row r="896" spans="1:8" x14ac:dyDescent="0.25">
      <c r="A896" s="7"/>
      <c r="C896" s="83"/>
      <c r="H896" s="41"/>
    </row>
    <row r="897" spans="1:8" x14ac:dyDescent="0.25">
      <c r="A897" s="7"/>
      <c r="C897" s="83"/>
      <c r="H897" s="41"/>
    </row>
    <row r="898" spans="1:8" x14ac:dyDescent="0.25">
      <c r="A898" s="7"/>
      <c r="C898" s="83"/>
      <c r="H898" s="41"/>
    </row>
    <row r="899" spans="1:8" x14ac:dyDescent="0.25">
      <c r="A899" s="7"/>
      <c r="C899" s="83"/>
      <c r="H899" s="41"/>
    </row>
    <row r="900" spans="1:8" x14ac:dyDescent="0.25">
      <c r="A900" s="7"/>
      <c r="C900" s="83"/>
      <c r="H900" s="41"/>
    </row>
    <row r="901" spans="1:8" x14ac:dyDescent="0.25">
      <c r="A901" s="7"/>
      <c r="C901" s="83"/>
      <c r="H901" s="41"/>
    </row>
    <row r="902" spans="1:8" x14ac:dyDescent="0.25">
      <c r="A902" s="7"/>
      <c r="C902" s="83"/>
      <c r="H902" s="41"/>
    </row>
    <row r="903" spans="1:8" x14ac:dyDescent="0.25">
      <c r="A903" s="7"/>
      <c r="C903" s="83"/>
      <c r="H903" s="41"/>
    </row>
    <row r="904" spans="1:8" x14ac:dyDescent="0.25">
      <c r="A904" s="7"/>
      <c r="C904" s="83"/>
      <c r="H904" s="41"/>
    </row>
    <row r="905" spans="1:8" x14ac:dyDescent="0.25">
      <c r="A905" s="7"/>
      <c r="C905" s="83"/>
      <c r="H905" s="41"/>
    </row>
    <row r="906" spans="1:8" x14ac:dyDescent="0.25">
      <c r="A906" s="7"/>
      <c r="C906" s="83"/>
      <c r="H906" s="41"/>
    </row>
    <row r="907" spans="1:8" x14ac:dyDescent="0.25">
      <c r="A907" s="7"/>
      <c r="C907" s="83"/>
      <c r="H907" s="41"/>
    </row>
    <row r="908" spans="1:8" x14ac:dyDescent="0.25">
      <c r="A908" s="7"/>
      <c r="C908" s="83"/>
      <c r="H908" s="41"/>
    </row>
    <row r="909" spans="1:8" x14ac:dyDescent="0.25">
      <c r="A909" s="7"/>
      <c r="C909" s="83"/>
      <c r="H909" s="41"/>
    </row>
    <row r="910" spans="1:8" x14ac:dyDescent="0.25">
      <c r="A910" s="7"/>
      <c r="C910" s="83"/>
      <c r="H910" s="41"/>
    </row>
    <row r="911" spans="1:8" x14ac:dyDescent="0.25">
      <c r="A911" s="7"/>
      <c r="C911" s="83"/>
      <c r="H911" s="41"/>
    </row>
    <row r="912" spans="1:8" x14ac:dyDescent="0.25">
      <c r="A912" s="7"/>
      <c r="C912" s="83"/>
      <c r="H912" s="41"/>
    </row>
    <row r="913" spans="1:8" x14ac:dyDescent="0.25">
      <c r="A913" s="7"/>
      <c r="C913" s="83"/>
      <c r="H913" s="41"/>
    </row>
    <row r="914" spans="1:8" x14ac:dyDescent="0.25">
      <c r="A914" s="7"/>
      <c r="C914" s="83"/>
      <c r="H914" s="41"/>
    </row>
    <row r="915" spans="1:8" x14ac:dyDescent="0.25">
      <c r="A915" s="7"/>
      <c r="C915" s="83"/>
      <c r="H915" s="41"/>
    </row>
    <row r="916" spans="1:8" x14ac:dyDescent="0.25">
      <c r="A916" s="7"/>
      <c r="C916" s="83"/>
      <c r="H916" s="41"/>
    </row>
    <row r="917" spans="1:8" x14ac:dyDescent="0.25">
      <c r="A917" s="7"/>
      <c r="C917" s="83"/>
      <c r="H917" s="41"/>
    </row>
    <row r="918" spans="1:8" x14ac:dyDescent="0.25">
      <c r="A918" s="7"/>
      <c r="C918" s="83"/>
      <c r="H918" s="41"/>
    </row>
    <row r="919" spans="1:8" x14ac:dyDescent="0.25">
      <c r="A919" s="7"/>
      <c r="C919" s="83"/>
      <c r="H919" s="41"/>
    </row>
    <row r="920" spans="1:8" x14ac:dyDescent="0.25">
      <c r="A920" s="7"/>
      <c r="C920" s="83"/>
      <c r="H920" s="41"/>
    </row>
    <row r="921" spans="1:8" x14ac:dyDescent="0.25">
      <c r="A921" s="7"/>
      <c r="C921" s="83"/>
      <c r="H921" s="41"/>
    </row>
    <row r="922" spans="1:8" x14ac:dyDescent="0.25">
      <c r="A922" s="7"/>
      <c r="C922" s="83"/>
      <c r="H922" s="41"/>
    </row>
    <row r="923" spans="1:8" x14ac:dyDescent="0.25">
      <c r="A923" s="7"/>
      <c r="C923" s="83"/>
      <c r="H923" s="41"/>
    </row>
    <row r="924" spans="1:8" x14ac:dyDescent="0.25">
      <c r="A924" s="7"/>
      <c r="C924" s="83"/>
      <c r="H924" s="41"/>
    </row>
    <row r="925" spans="1:8" x14ac:dyDescent="0.25">
      <c r="A925" s="7"/>
      <c r="C925" s="83"/>
      <c r="H925" s="41"/>
    </row>
    <row r="926" spans="1:8" x14ac:dyDescent="0.25">
      <c r="A926" s="7"/>
      <c r="C926" s="83"/>
      <c r="H926" s="41"/>
    </row>
    <row r="927" spans="1:8" x14ac:dyDescent="0.25">
      <c r="A927" s="7"/>
      <c r="C927" s="83"/>
      <c r="H927" s="41"/>
    </row>
    <row r="928" spans="1:8" x14ac:dyDescent="0.25">
      <c r="A928" s="7"/>
      <c r="C928" s="83"/>
      <c r="H928" s="41"/>
    </row>
    <row r="929" spans="1:8" x14ac:dyDescent="0.25">
      <c r="A929" s="7"/>
      <c r="C929" s="83"/>
      <c r="H929" s="41"/>
    </row>
    <row r="930" spans="1:8" x14ac:dyDescent="0.25">
      <c r="A930" s="7"/>
      <c r="C930" s="83"/>
      <c r="H930" s="41"/>
    </row>
    <row r="931" spans="1:8" x14ac:dyDescent="0.25">
      <c r="A931" s="7"/>
      <c r="C931" s="83"/>
      <c r="H931" s="41"/>
    </row>
    <row r="932" spans="1:8" x14ac:dyDescent="0.25">
      <c r="A932" s="7"/>
      <c r="C932" s="83"/>
      <c r="H932" s="41"/>
    </row>
    <row r="933" spans="1:8" x14ac:dyDescent="0.25">
      <c r="A933" s="7"/>
      <c r="C933" s="83"/>
      <c r="H933" s="41"/>
    </row>
    <row r="934" spans="1:8" x14ac:dyDescent="0.25">
      <c r="A934" s="7"/>
      <c r="C934" s="83"/>
      <c r="H934" s="41"/>
    </row>
    <row r="935" spans="1:8" x14ac:dyDescent="0.25">
      <c r="A935" s="7"/>
      <c r="C935" s="83"/>
      <c r="H935" s="41"/>
    </row>
    <row r="936" spans="1:8" x14ac:dyDescent="0.25">
      <c r="A936" s="7"/>
      <c r="C936" s="83"/>
      <c r="H936" s="41"/>
    </row>
    <row r="937" spans="1:8" x14ac:dyDescent="0.25">
      <c r="A937" s="7"/>
      <c r="C937" s="83"/>
      <c r="H937" s="41"/>
    </row>
    <row r="938" spans="1:8" x14ac:dyDescent="0.25">
      <c r="A938" s="7"/>
      <c r="C938" s="83"/>
      <c r="H938" s="41"/>
    </row>
    <row r="939" spans="1:8" x14ac:dyDescent="0.25">
      <c r="A939" s="7"/>
      <c r="C939" s="83"/>
      <c r="H939" s="41"/>
    </row>
    <row r="940" spans="1:8" x14ac:dyDescent="0.25">
      <c r="A940" s="7"/>
      <c r="C940" s="83"/>
      <c r="H940" s="41"/>
    </row>
    <row r="941" spans="1:8" x14ac:dyDescent="0.25">
      <c r="A941" s="7"/>
      <c r="C941" s="83"/>
      <c r="H941" s="41"/>
    </row>
    <row r="942" spans="1:8" x14ac:dyDescent="0.25">
      <c r="A942" s="7"/>
      <c r="C942" s="83"/>
      <c r="H942" s="41"/>
    </row>
    <row r="943" spans="1:8" x14ac:dyDescent="0.25">
      <c r="A943" s="7"/>
      <c r="C943" s="83"/>
      <c r="H943" s="41"/>
    </row>
    <row r="944" spans="1:8" x14ac:dyDescent="0.25">
      <c r="A944" s="7"/>
      <c r="C944" s="83"/>
      <c r="H944" s="41"/>
    </row>
    <row r="945" spans="1:8" x14ac:dyDescent="0.25">
      <c r="A945" s="7"/>
      <c r="C945" s="83"/>
      <c r="H945" s="41"/>
    </row>
    <row r="946" spans="1:8" x14ac:dyDescent="0.25">
      <c r="A946" s="7"/>
      <c r="C946" s="83"/>
      <c r="H946" s="41"/>
    </row>
    <row r="947" spans="1:8" x14ac:dyDescent="0.25">
      <c r="A947" s="7"/>
      <c r="C947" s="83"/>
      <c r="H947" s="41"/>
    </row>
    <row r="948" spans="1:8" x14ac:dyDescent="0.25">
      <c r="A948" s="7"/>
      <c r="C948" s="83"/>
      <c r="H948" s="41"/>
    </row>
    <row r="949" spans="1:8" x14ac:dyDescent="0.25">
      <c r="A949" s="7"/>
      <c r="C949" s="83"/>
      <c r="H949" s="41"/>
    </row>
    <row r="950" spans="1:8" x14ac:dyDescent="0.25">
      <c r="A950" s="7"/>
      <c r="C950" s="83"/>
      <c r="H950" s="41"/>
    </row>
    <row r="951" spans="1:8" x14ac:dyDescent="0.25">
      <c r="A951" s="7"/>
      <c r="C951" s="83"/>
      <c r="H951" s="41"/>
    </row>
    <row r="952" spans="1:8" x14ac:dyDescent="0.25">
      <c r="A952" s="7"/>
      <c r="C952" s="83"/>
      <c r="H952" s="41"/>
    </row>
    <row r="953" spans="1:8" x14ac:dyDescent="0.25">
      <c r="A953" s="7"/>
      <c r="C953" s="83"/>
      <c r="H953" s="41"/>
    </row>
    <row r="954" spans="1:8" x14ac:dyDescent="0.25">
      <c r="A954" s="7"/>
      <c r="C954" s="83"/>
      <c r="H954" s="41"/>
    </row>
    <row r="955" spans="1:8" x14ac:dyDescent="0.25">
      <c r="A955" s="7"/>
      <c r="C955" s="83"/>
      <c r="H955" s="41"/>
    </row>
    <row r="956" spans="1:8" x14ac:dyDescent="0.25">
      <c r="A956" s="7"/>
      <c r="C956" s="83"/>
      <c r="H956" s="41"/>
    </row>
    <row r="957" spans="1:8" x14ac:dyDescent="0.25">
      <c r="A957" s="7"/>
      <c r="C957" s="83"/>
      <c r="H957" s="41"/>
    </row>
    <row r="958" spans="1:8" x14ac:dyDescent="0.25">
      <c r="A958" s="7"/>
      <c r="C958" s="83"/>
      <c r="H958" s="41"/>
    </row>
    <row r="959" spans="1:8" x14ac:dyDescent="0.25">
      <c r="A959" s="7"/>
      <c r="C959" s="83"/>
      <c r="H959" s="41"/>
    </row>
    <row r="960" spans="1:8" x14ac:dyDescent="0.25">
      <c r="A960" s="7"/>
      <c r="C960" s="83"/>
      <c r="H960" s="41"/>
    </row>
    <row r="961" spans="1:8" x14ac:dyDescent="0.25">
      <c r="A961" s="7"/>
      <c r="C961" s="83"/>
      <c r="H961" s="41"/>
    </row>
    <row r="962" spans="1:8" x14ac:dyDescent="0.25">
      <c r="A962" s="7"/>
      <c r="C962" s="83"/>
      <c r="H962" s="41"/>
    </row>
    <row r="963" spans="1:8" x14ac:dyDescent="0.25">
      <c r="A963" s="7"/>
      <c r="C963" s="83"/>
      <c r="H963" s="41"/>
    </row>
    <row r="964" spans="1:8" x14ac:dyDescent="0.25">
      <c r="A964" s="7"/>
      <c r="C964" s="83"/>
      <c r="H964" s="41"/>
    </row>
    <row r="965" spans="1:8" x14ac:dyDescent="0.25">
      <c r="A965" s="7"/>
      <c r="C965" s="83"/>
      <c r="H965" s="41"/>
    </row>
    <row r="966" spans="1:8" x14ac:dyDescent="0.25">
      <c r="A966" s="7"/>
      <c r="C966" s="83"/>
      <c r="H966" s="41"/>
    </row>
    <row r="967" spans="1:8" x14ac:dyDescent="0.25">
      <c r="A967" s="7"/>
      <c r="C967" s="83"/>
      <c r="H967" s="41"/>
    </row>
    <row r="968" spans="1:8" x14ac:dyDescent="0.25">
      <c r="A968" s="7"/>
      <c r="C968" s="83"/>
      <c r="H968" s="41"/>
    </row>
    <row r="969" spans="1:8" x14ac:dyDescent="0.25">
      <c r="A969" s="7"/>
      <c r="C969" s="83"/>
      <c r="H969" s="41"/>
    </row>
    <row r="970" spans="1:8" x14ac:dyDescent="0.25">
      <c r="A970" s="7"/>
      <c r="C970" s="83"/>
      <c r="H970" s="41"/>
    </row>
    <row r="971" spans="1:8" x14ac:dyDescent="0.25">
      <c r="A971" s="7"/>
      <c r="C971" s="83"/>
      <c r="H971" s="41"/>
    </row>
    <row r="972" spans="1:8" x14ac:dyDescent="0.25">
      <c r="A972" s="7"/>
      <c r="C972" s="83"/>
      <c r="H972" s="41"/>
    </row>
    <row r="973" spans="1:8" x14ac:dyDescent="0.25">
      <c r="A973" s="7"/>
      <c r="C973" s="83"/>
      <c r="H973" s="41"/>
    </row>
    <row r="974" spans="1:8" x14ac:dyDescent="0.25">
      <c r="A974" s="7"/>
      <c r="C974" s="83"/>
      <c r="H974" s="41"/>
    </row>
    <row r="975" spans="1:8" x14ac:dyDescent="0.25">
      <c r="A975" s="7"/>
      <c r="C975" s="83"/>
      <c r="H975" s="41"/>
    </row>
    <row r="976" spans="1:8" x14ac:dyDescent="0.25">
      <c r="A976" s="7"/>
      <c r="C976" s="83"/>
      <c r="H976" s="41"/>
    </row>
    <row r="977" spans="1:8" x14ac:dyDescent="0.25">
      <c r="A977" s="7"/>
      <c r="C977" s="83"/>
      <c r="H977" s="41"/>
    </row>
    <row r="978" spans="1:8" x14ac:dyDescent="0.25">
      <c r="A978" s="7"/>
      <c r="C978" s="83"/>
      <c r="H978" s="41"/>
    </row>
    <row r="979" spans="1:8" x14ac:dyDescent="0.25">
      <c r="A979" s="7"/>
      <c r="C979" s="83"/>
      <c r="H979" s="41"/>
    </row>
    <row r="980" spans="1:8" x14ac:dyDescent="0.25">
      <c r="A980" s="7"/>
      <c r="C980" s="83"/>
      <c r="H980" s="41"/>
    </row>
    <row r="981" spans="1:8" x14ac:dyDescent="0.25">
      <c r="A981" s="7"/>
      <c r="C981" s="83"/>
      <c r="H981" s="41"/>
    </row>
    <row r="982" spans="1:8" x14ac:dyDescent="0.25">
      <c r="A982" s="7"/>
      <c r="C982" s="83"/>
      <c r="H982" s="41"/>
    </row>
    <row r="983" spans="1:8" x14ac:dyDescent="0.25">
      <c r="A983" s="7"/>
      <c r="C983" s="83"/>
      <c r="H983" s="41"/>
    </row>
    <row r="984" spans="1:8" x14ac:dyDescent="0.25">
      <c r="A984" s="7"/>
      <c r="C984" s="83"/>
      <c r="H984" s="41"/>
    </row>
    <row r="985" spans="1:8" x14ac:dyDescent="0.25">
      <c r="A985" s="7"/>
      <c r="C985" s="83"/>
      <c r="H985" s="41"/>
    </row>
    <row r="986" spans="1:8" x14ac:dyDescent="0.25">
      <c r="A986" s="7"/>
      <c r="C986" s="83"/>
      <c r="H986" s="41"/>
    </row>
    <row r="987" spans="1:8" x14ac:dyDescent="0.25">
      <c r="A987" s="7"/>
      <c r="C987" s="83"/>
      <c r="H987" s="41"/>
    </row>
    <row r="988" spans="1:8" x14ac:dyDescent="0.25">
      <c r="A988" s="7"/>
      <c r="C988" s="83"/>
      <c r="H988" s="41"/>
    </row>
    <row r="989" spans="1:8" x14ac:dyDescent="0.25">
      <c r="A989" s="7"/>
      <c r="C989" s="83"/>
      <c r="H989" s="41"/>
    </row>
    <row r="990" spans="1:8" x14ac:dyDescent="0.25">
      <c r="A990" s="7"/>
      <c r="C990" s="83"/>
      <c r="H990" s="41"/>
    </row>
    <row r="991" spans="1:8" x14ac:dyDescent="0.25">
      <c r="A991" s="7"/>
      <c r="C991" s="83"/>
      <c r="H991" s="41"/>
    </row>
    <row r="992" spans="1:8" x14ac:dyDescent="0.25">
      <c r="A992" s="7"/>
      <c r="C992" s="83"/>
      <c r="H992" s="41"/>
    </row>
    <row r="993" spans="1:8" x14ac:dyDescent="0.25">
      <c r="A993" s="7"/>
      <c r="C993" s="83"/>
      <c r="H993" s="41"/>
    </row>
    <row r="994" spans="1:8" x14ac:dyDescent="0.25">
      <c r="A994" s="7"/>
      <c r="C994" s="83"/>
      <c r="H994" s="41"/>
    </row>
    <row r="995" spans="1:8" x14ac:dyDescent="0.25">
      <c r="A995" s="7"/>
      <c r="C995" s="83"/>
      <c r="H995" s="41"/>
    </row>
    <row r="996" spans="1:8" x14ac:dyDescent="0.25">
      <c r="A996" s="7"/>
      <c r="C996" s="83"/>
      <c r="H996" s="41"/>
    </row>
    <row r="997" spans="1:8" x14ac:dyDescent="0.25">
      <c r="A997" s="7"/>
      <c r="C997" s="83"/>
      <c r="H997" s="41"/>
    </row>
    <row r="998" spans="1:8" x14ac:dyDescent="0.25">
      <c r="A998" s="7"/>
      <c r="C998" s="83"/>
      <c r="H998" s="41"/>
    </row>
    <row r="999" spans="1:8" x14ac:dyDescent="0.25">
      <c r="A999" s="7"/>
      <c r="C999" s="83"/>
      <c r="H999" s="41"/>
    </row>
    <row r="1000" spans="1:8" x14ac:dyDescent="0.25">
      <c r="A1000" s="7"/>
      <c r="C1000" s="83"/>
      <c r="H1000" s="41"/>
    </row>
    <row r="1001" spans="1:8" x14ac:dyDescent="0.25">
      <c r="A1001" s="7"/>
      <c r="C1001" s="83"/>
      <c r="H1001" s="41"/>
    </row>
    <row r="1002" spans="1:8" x14ac:dyDescent="0.25">
      <c r="A1002" s="7"/>
      <c r="C1002" s="83"/>
      <c r="H1002" s="41"/>
    </row>
    <row r="1003" spans="1:8" x14ac:dyDescent="0.25">
      <c r="A1003" s="7"/>
      <c r="C1003" s="83"/>
      <c r="H1003" s="41"/>
    </row>
    <row r="1004" spans="1:8" x14ac:dyDescent="0.25">
      <c r="A1004" s="7"/>
      <c r="C1004" s="83"/>
      <c r="H1004" s="41"/>
    </row>
    <row r="1005" spans="1:8" x14ac:dyDescent="0.25">
      <c r="A1005" s="7"/>
      <c r="C1005" s="83"/>
      <c r="H1005" s="41"/>
    </row>
    <row r="1006" spans="1:8" x14ac:dyDescent="0.25">
      <c r="A1006" s="7"/>
      <c r="C1006" s="83"/>
      <c r="H1006" s="41"/>
    </row>
    <row r="1007" spans="1:8" x14ac:dyDescent="0.25">
      <c r="A1007" s="7"/>
      <c r="C1007" s="83"/>
      <c r="H1007" s="41"/>
    </row>
    <row r="1008" spans="1:8" x14ac:dyDescent="0.25">
      <c r="A1008" s="7"/>
      <c r="C1008" s="83"/>
      <c r="H1008" s="41"/>
    </row>
    <row r="1009" spans="1:8" x14ac:dyDescent="0.25">
      <c r="A1009" s="7"/>
      <c r="C1009" s="83"/>
      <c r="H1009" s="41"/>
    </row>
    <row r="1010" spans="1:8" x14ac:dyDescent="0.25">
      <c r="A1010" s="7"/>
      <c r="C1010" s="83"/>
      <c r="H1010" s="41"/>
    </row>
    <row r="1011" spans="1:8" x14ac:dyDescent="0.25">
      <c r="A1011" s="7"/>
      <c r="C1011" s="83"/>
      <c r="H1011" s="41"/>
    </row>
    <row r="1012" spans="1:8" x14ac:dyDescent="0.25">
      <c r="A1012" s="7"/>
      <c r="C1012" s="83"/>
      <c r="H1012" s="41"/>
    </row>
    <row r="1013" spans="1:8" x14ac:dyDescent="0.25">
      <c r="A1013" s="7"/>
      <c r="C1013" s="83"/>
      <c r="H1013" s="41"/>
    </row>
    <row r="1014" spans="1:8" x14ac:dyDescent="0.25">
      <c r="A1014" s="7"/>
      <c r="C1014" s="83"/>
      <c r="H1014" s="41"/>
    </row>
    <row r="1015" spans="1:8" x14ac:dyDescent="0.25">
      <c r="A1015" s="7"/>
      <c r="C1015" s="83"/>
      <c r="H1015" s="41"/>
    </row>
    <row r="1016" spans="1:8" x14ac:dyDescent="0.25">
      <c r="A1016" s="7"/>
      <c r="C1016" s="83"/>
      <c r="H1016" s="41"/>
    </row>
    <row r="1017" spans="1:8" x14ac:dyDescent="0.25">
      <c r="A1017" s="7"/>
      <c r="C1017" s="83"/>
      <c r="H1017" s="41"/>
    </row>
    <row r="1018" spans="1:8" x14ac:dyDescent="0.25">
      <c r="A1018" s="7"/>
      <c r="C1018" s="83"/>
      <c r="H1018" s="41"/>
    </row>
    <row r="1019" spans="1:8" x14ac:dyDescent="0.25">
      <c r="A1019" s="7"/>
      <c r="C1019" s="83"/>
      <c r="H1019" s="41"/>
    </row>
    <row r="1020" spans="1:8" x14ac:dyDescent="0.25">
      <c r="A1020" s="7"/>
      <c r="C1020" s="83"/>
      <c r="H1020" s="41"/>
    </row>
    <row r="1021" spans="1:8" x14ac:dyDescent="0.25">
      <c r="A1021" s="7"/>
      <c r="C1021" s="83"/>
      <c r="H1021" s="41"/>
    </row>
    <row r="1022" spans="1:8" x14ac:dyDescent="0.25">
      <c r="A1022" s="7"/>
      <c r="C1022" s="83"/>
      <c r="H1022" s="41"/>
    </row>
    <row r="1023" spans="1:8" x14ac:dyDescent="0.25">
      <c r="A1023" s="7"/>
      <c r="C1023" s="83"/>
      <c r="H1023" s="41"/>
    </row>
    <row r="1024" spans="1:8" x14ac:dyDescent="0.25">
      <c r="A1024" s="7"/>
      <c r="C1024" s="83"/>
      <c r="H1024" s="41"/>
    </row>
    <row r="1025" spans="1:8" x14ac:dyDescent="0.25">
      <c r="A1025" s="7"/>
      <c r="C1025" s="83"/>
      <c r="H1025" s="41"/>
    </row>
    <row r="1026" spans="1:8" x14ac:dyDescent="0.25">
      <c r="A1026" s="7"/>
      <c r="C1026" s="83"/>
      <c r="H1026" s="41"/>
    </row>
    <row r="1027" spans="1:8" x14ac:dyDescent="0.25">
      <c r="A1027" s="7"/>
      <c r="C1027" s="83"/>
      <c r="H1027" s="41"/>
    </row>
    <row r="1028" spans="1:8" x14ac:dyDescent="0.25">
      <c r="A1028" s="7"/>
      <c r="C1028" s="83"/>
      <c r="H1028" s="41"/>
    </row>
    <row r="1029" spans="1:8" x14ac:dyDescent="0.25">
      <c r="A1029" s="7"/>
      <c r="C1029" s="83"/>
      <c r="H1029" s="41"/>
    </row>
    <row r="1030" spans="1:8" x14ac:dyDescent="0.25">
      <c r="A1030" s="7"/>
      <c r="C1030" s="83"/>
      <c r="H1030" s="41"/>
    </row>
    <row r="1031" spans="1:8" x14ac:dyDescent="0.25">
      <c r="A1031" s="7"/>
      <c r="C1031" s="83"/>
      <c r="H1031" s="41"/>
    </row>
    <row r="1032" spans="1:8" x14ac:dyDescent="0.25">
      <c r="A1032" s="7"/>
      <c r="C1032" s="83"/>
      <c r="H1032" s="41"/>
    </row>
    <row r="1033" spans="1:8" x14ac:dyDescent="0.25">
      <c r="A1033" s="7"/>
      <c r="C1033" s="83"/>
      <c r="H1033" s="41"/>
    </row>
    <row r="1034" spans="1:8" x14ac:dyDescent="0.25">
      <c r="A1034" s="7"/>
      <c r="C1034" s="83"/>
      <c r="H1034" s="41"/>
    </row>
    <row r="1035" spans="1:8" x14ac:dyDescent="0.25">
      <c r="A1035" s="7"/>
      <c r="C1035" s="83"/>
      <c r="H1035" s="41"/>
    </row>
    <row r="1036" spans="1:8" x14ac:dyDescent="0.25">
      <c r="A1036" s="7"/>
      <c r="C1036" s="83"/>
      <c r="H1036" s="41"/>
    </row>
    <row r="1037" spans="1:8" x14ac:dyDescent="0.25">
      <c r="A1037" s="7"/>
      <c r="C1037" s="83"/>
      <c r="H1037" s="41"/>
    </row>
    <row r="1038" spans="1:8" x14ac:dyDescent="0.25">
      <c r="A1038" s="7"/>
      <c r="C1038" s="83"/>
      <c r="H1038" s="41"/>
    </row>
    <row r="1039" spans="1:8" x14ac:dyDescent="0.25">
      <c r="A1039" s="7"/>
      <c r="C1039" s="83"/>
      <c r="H1039" s="41"/>
    </row>
    <row r="1040" spans="1:8" x14ac:dyDescent="0.25">
      <c r="A1040" s="7"/>
      <c r="C1040" s="83"/>
      <c r="H1040" s="41"/>
    </row>
    <row r="1041" spans="1:8" x14ac:dyDescent="0.25">
      <c r="A1041" s="7"/>
      <c r="C1041" s="83"/>
      <c r="H1041" s="41"/>
    </row>
    <row r="1042" spans="1:8" x14ac:dyDescent="0.25">
      <c r="A1042" s="7"/>
      <c r="C1042" s="83"/>
      <c r="H1042" s="41"/>
    </row>
    <row r="1043" spans="1:8" x14ac:dyDescent="0.25">
      <c r="A1043" s="7"/>
      <c r="C1043" s="83"/>
      <c r="H1043" s="41"/>
    </row>
    <row r="1044" spans="1:8" x14ac:dyDescent="0.25">
      <c r="A1044" s="7"/>
      <c r="C1044" s="83"/>
      <c r="H1044" s="41"/>
    </row>
    <row r="1045" spans="1:8" x14ac:dyDescent="0.25">
      <c r="A1045" s="7"/>
      <c r="C1045" s="83"/>
      <c r="H1045" s="41"/>
    </row>
    <row r="1046" spans="1:8" x14ac:dyDescent="0.25">
      <c r="A1046" s="7"/>
      <c r="C1046" s="83"/>
      <c r="H1046" s="41"/>
    </row>
    <row r="1047" spans="1:8" x14ac:dyDescent="0.25">
      <c r="A1047" s="7"/>
      <c r="C1047" s="83"/>
      <c r="H1047" s="41"/>
    </row>
    <row r="1048" spans="1:8" x14ac:dyDescent="0.25">
      <c r="A1048" s="7"/>
      <c r="C1048" s="83"/>
      <c r="H1048" s="41"/>
    </row>
    <row r="1049" spans="1:8" x14ac:dyDescent="0.25">
      <c r="A1049" s="7"/>
      <c r="C1049" s="83"/>
      <c r="H1049" s="41"/>
    </row>
    <row r="1050" spans="1:8" x14ac:dyDescent="0.25">
      <c r="A1050" s="7"/>
      <c r="C1050" s="83"/>
      <c r="H1050" s="41"/>
    </row>
    <row r="1051" spans="1:8" x14ac:dyDescent="0.25">
      <c r="A1051" s="7"/>
      <c r="C1051" s="83"/>
      <c r="H1051" s="41"/>
    </row>
    <row r="1052" spans="1:8" x14ac:dyDescent="0.25">
      <c r="A1052" s="7"/>
      <c r="C1052" s="83"/>
      <c r="H1052" s="41"/>
    </row>
    <row r="1053" spans="1:8" x14ac:dyDescent="0.25">
      <c r="A1053" s="7"/>
      <c r="C1053" s="83"/>
      <c r="H1053" s="41"/>
    </row>
    <row r="1054" spans="1:8" x14ac:dyDescent="0.25">
      <c r="A1054" s="7"/>
      <c r="C1054" s="83"/>
      <c r="H1054" s="41"/>
    </row>
    <row r="1055" spans="1:8" x14ac:dyDescent="0.25">
      <c r="A1055" s="7"/>
      <c r="C1055" s="83"/>
      <c r="H1055" s="41"/>
    </row>
    <row r="1056" spans="1:8" x14ac:dyDescent="0.25">
      <c r="A1056" s="7"/>
      <c r="C1056" s="83"/>
      <c r="H1056" s="41"/>
    </row>
    <row r="1057" spans="1:8" x14ac:dyDescent="0.25">
      <c r="A1057" s="7"/>
      <c r="C1057" s="83"/>
      <c r="H1057" s="41"/>
    </row>
    <row r="1058" spans="1:8" x14ac:dyDescent="0.25">
      <c r="A1058" s="7"/>
      <c r="C1058" s="83"/>
      <c r="H1058" s="41"/>
    </row>
    <row r="1059" spans="1:8" x14ac:dyDescent="0.25">
      <c r="A1059" s="7"/>
      <c r="C1059" s="83"/>
      <c r="H1059" s="41"/>
    </row>
    <row r="1060" spans="1:8" x14ac:dyDescent="0.25">
      <c r="A1060" s="7"/>
      <c r="C1060" s="83"/>
      <c r="H1060" s="41"/>
    </row>
    <row r="1061" spans="1:8" x14ac:dyDescent="0.25">
      <c r="A1061" s="7"/>
      <c r="C1061" s="83"/>
      <c r="H1061" s="41"/>
    </row>
    <row r="1062" spans="1:8" x14ac:dyDescent="0.25">
      <c r="A1062" s="7"/>
      <c r="C1062" s="83"/>
      <c r="H1062" s="41"/>
    </row>
    <row r="1063" spans="1:8" x14ac:dyDescent="0.25">
      <c r="A1063" s="7"/>
      <c r="C1063" s="83"/>
      <c r="H1063" s="41"/>
    </row>
    <row r="1064" spans="1:8" x14ac:dyDescent="0.25">
      <c r="A1064" s="7"/>
      <c r="C1064" s="83"/>
      <c r="H1064" s="41"/>
    </row>
    <row r="1065" spans="1:8" x14ac:dyDescent="0.25">
      <c r="A1065" s="7"/>
      <c r="C1065" s="83"/>
      <c r="H1065" s="41"/>
    </row>
    <row r="1066" spans="1:8" x14ac:dyDescent="0.25">
      <c r="A1066" s="7"/>
      <c r="C1066" s="83"/>
      <c r="H1066" s="41"/>
    </row>
    <row r="1067" spans="1:8" x14ac:dyDescent="0.25">
      <c r="A1067" s="7"/>
      <c r="C1067" s="83"/>
      <c r="H1067" s="41"/>
    </row>
    <row r="1068" spans="1:8" x14ac:dyDescent="0.25">
      <c r="A1068" s="7"/>
      <c r="C1068" s="83"/>
      <c r="H1068" s="41"/>
    </row>
    <row r="1069" spans="1:8" x14ac:dyDescent="0.25">
      <c r="A1069" s="7"/>
      <c r="C1069" s="83"/>
      <c r="H1069" s="41"/>
    </row>
    <row r="1070" spans="1:8" x14ac:dyDescent="0.25">
      <c r="A1070" s="7"/>
      <c r="C1070" s="83"/>
      <c r="H1070" s="41"/>
    </row>
    <row r="1071" spans="1:8" x14ac:dyDescent="0.25">
      <c r="A1071" s="7"/>
      <c r="C1071" s="83"/>
      <c r="H1071" s="41"/>
    </row>
    <row r="1072" spans="1:8" x14ac:dyDescent="0.25">
      <c r="A1072" s="7"/>
      <c r="C1072" s="83"/>
      <c r="H1072" s="41"/>
    </row>
    <row r="1073" spans="1:8" x14ac:dyDescent="0.25">
      <c r="A1073" s="7"/>
      <c r="C1073" s="83"/>
      <c r="H1073" s="41"/>
    </row>
    <row r="1074" spans="1:8" x14ac:dyDescent="0.25">
      <c r="A1074" s="7"/>
      <c r="C1074" s="83"/>
      <c r="H1074" s="41"/>
    </row>
    <row r="1075" spans="1:8" x14ac:dyDescent="0.25">
      <c r="A1075" s="7"/>
      <c r="C1075" s="83"/>
      <c r="H1075" s="41"/>
    </row>
    <row r="1076" spans="1:8" x14ac:dyDescent="0.25">
      <c r="A1076" s="7"/>
      <c r="C1076" s="83"/>
      <c r="H1076" s="41"/>
    </row>
    <row r="1077" spans="1:8" x14ac:dyDescent="0.25">
      <c r="A1077" s="7"/>
      <c r="C1077" s="83"/>
      <c r="H1077" s="41"/>
    </row>
    <row r="1078" spans="1:8" x14ac:dyDescent="0.25">
      <c r="A1078" s="7"/>
      <c r="C1078" s="83"/>
      <c r="H1078" s="41"/>
    </row>
    <row r="1079" spans="1:8" x14ac:dyDescent="0.25">
      <c r="A1079" s="7"/>
      <c r="C1079" s="83"/>
      <c r="H1079" s="41"/>
    </row>
    <row r="1080" spans="1:8" x14ac:dyDescent="0.25">
      <c r="A1080" s="7"/>
      <c r="C1080" s="83"/>
      <c r="H1080" s="41"/>
    </row>
    <row r="1081" spans="1:8" x14ac:dyDescent="0.25">
      <c r="A1081" s="7"/>
      <c r="C1081" s="83"/>
      <c r="H1081" s="41"/>
    </row>
    <row r="1082" spans="1:8" x14ac:dyDescent="0.25">
      <c r="A1082" s="7"/>
      <c r="C1082" s="83"/>
      <c r="H1082" s="41"/>
    </row>
    <row r="1083" spans="1:8" x14ac:dyDescent="0.25">
      <c r="A1083" s="7"/>
      <c r="C1083" s="83"/>
      <c r="H1083" s="41"/>
    </row>
    <row r="1084" spans="1:8" x14ac:dyDescent="0.25">
      <c r="A1084" s="7"/>
      <c r="C1084" s="83"/>
      <c r="H1084" s="41"/>
    </row>
    <row r="1085" spans="1:8" x14ac:dyDescent="0.25">
      <c r="A1085" s="7"/>
      <c r="C1085" s="83"/>
      <c r="H1085" s="41"/>
    </row>
    <row r="1086" spans="1:8" x14ac:dyDescent="0.25">
      <c r="A1086" s="7"/>
      <c r="C1086" s="83"/>
      <c r="H1086" s="41"/>
    </row>
    <row r="1087" spans="1:8" x14ac:dyDescent="0.25">
      <c r="A1087" s="7"/>
      <c r="C1087" s="83"/>
      <c r="H1087" s="41"/>
    </row>
    <row r="1088" spans="1:8" x14ac:dyDescent="0.25">
      <c r="A1088" s="7"/>
      <c r="C1088" s="83"/>
      <c r="H1088" s="41"/>
    </row>
    <row r="1089" spans="1:8" x14ac:dyDescent="0.25">
      <c r="A1089" s="7"/>
      <c r="C1089" s="83"/>
      <c r="H1089" s="41"/>
    </row>
    <row r="1090" spans="1:8" x14ac:dyDescent="0.25">
      <c r="A1090" s="7"/>
      <c r="C1090" s="83"/>
      <c r="H1090" s="41"/>
    </row>
    <row r="1091" spans="1:8" x14ac:dyDescent="0.25">
      <c r="A1091" s="7"/>
      <c r="C1091" s="83"/>
      <c r="H1091" s="41"/>
    </row>
    <row r="1092" spans="1:8" x14ac:dyDescent="0.25">
      <c r="A1092" s="7"/>
      <c r="C1092" s="83"/>
      <c r="H1092" s="41"/>
    </row>
    <row r="1093" spans="1:8" x14ac:dyDescent="0.25">
      <c r="A1093" s="7"/>
      <c r="C1093" s="83"/>
      <c r="H1093" s="41"/>
    </row>
    <row r="1094" spans="1:8" x14ac:dyDescent="0.25">
      <c r="A1094" s="7"/>
      <c r="C1094" s="83"/>
      <c r="H1094" s="41"/>
    </row>
    <row r="1095" spans="1:8" x14ac:dyDescent="0.25">
      <c r="A1095" s="7"/>
      <c r="C1095" s="83"/>
      <c r="H1095" s="41"/>
    </row>
    <row r="1096" spans="1:8" x14ac:dyDescent="0.25">
      <c r="A1096" s="7"/>
      <c r="C1096" s="83"/>
      <c r="H1096" s="41"/>
    </row>
    <row r="1097" spans="1:8" x14ac:dyDescent="0.25">
      <c r="A1097" s="7"/>
      <c r="C1097" s="83"/>
      <c r="H1097" s="41"/>
    </row>
    <row r="1098" spans="1:8" x14ac:dyDescent="0.25">
      <c r="A1098" s="7"/>
      <c r="C1098" s="83"/>
      <c r="H1098" s="41"/>
    </row>
    <row r="1099" spans="1:8" x14ac:dyDescent="0.25">
      <c r="A1099" s="7"/>
      <c r="C1099" s="83"/>
      <c r="H1099" s="41"/>
    </row>
    <row r="1100" spans="1:8" x14ac:dyDescent="0.25">
      <c r="A1100" s="7"/>
      <c r="C1100" s="83"/>
      <c r="H1100" s="41"/>
    </row>
    <row r="1101" spans="1:8" x14ac:dyDescent="0.25">
      <c r="A1101" s="7"/>
      <c r="C1101" s="83"/>
      <c r="H1101" s="41"/>
    </row>
    <row r="1102" spans="1:8" x14ac:dyDescent="0.25">
      <c r="A1102" s="7"/>
      <c r="C1102" s="83"/>
      <c r="H1102" s="41"/>
    </row>
    <row r="1103" spans="1:8" x14ac:dyDescent="0.25">
      <c r="A1103" s="7"/>
      <c r="C1103" s="83"/>
      <c r="H1103" s="41"/>
    </row>
    <row r="1104" spans="1:8" x14ac:dyDescent="0.25">
      <c r="A1104" s="7"/>
      <c r="C1104" s="83"/>
      <c r="H1104" s="41"/>
    </row>
    <row r="1105" spans="1:8" x14ac:dyDescent="0.25">
      <c r="A1105" s="7"/>
      <c r="C1105" s="83"/>
      <c r="H1105" s="41"/>
    </row>
    <row r="1106" spans="1:8" x14ac:dyDescent="0.25">
      <c r="A1106" s="7"/>
      <c r="C1106" s="83"/>
      <c r="H1106" s="41"/>
    </row>
    <row r="1107" spans="1:8" x14ac:dyDescent="0.25">
      <c r="A1107" s="7"/>
      <c r="C1107" s="83"/>
      <c r="H1107" s="41"/>
    </row>
    <row r="1108" spans="1:8" x14ac:dyDescent="0.25">
      <c r="A1108" s="7"/>
      <c r="C1108" s="83"/>
      <c r="H1108" s="41"/>
    </row>
    <row r="1109" spans="1:8" x14ac:dyDescent="0.25">
      <c r="A1109" s="7"/>
      <c r="C1109" s="83"/>
      <c r="H1109" s="41"/>
    </row>
    <row r="1110" spans="1:8" x14ac:dyDescent="0.25">
      <c r="A1110" s="7"/>
      <c r="C1110" s="83"/>
      <c r="H1110" s="41"/>
    </row>
    <row r="1111" spans="1:8" x14ac:dyDescent="0.25">
      <c r="A1111" s="7"/>
      <c r="C1111" s="83"/>
      <c r="H1111" s="41"/>
    </row>
    <row r="1112" spans="1:8" x14ac:dyDescent="0.25">
      <c r="A1112" s="7"/>
      <c r="C1112" s="83"/>
      <c r="H1112" s="41"/>
    </row>
    <row r="1113" spans="1:8" x14ac:dyDescent="0.25">
      <c r="A1113" s="7"/>
      <c r="C1113" s="83"/>
      <c r="H1113" s="41"/>
    </row>
    <row r="1114" spans="1:8" x14ac:dyDescent="0.25">
      <c r="A1114" s="7"/>
      <c r="C1114" s="83"/>
      <c r="H1114" s="41"/>
    </row>
    <row r="1115" spans="1:8" x14ac:dyDescent="0.25">
      <c r="A1115" s="7"/>
      <c r="C1115" s="83"/>
      <c r="H1115" s="41"/>
    </row>
    <row r="1116" spans="1:8" x14ac:dyDescent="0.25">
      <c r="A1116" s="7"/>
      <c r="C1116" s="83"/>
      <c r="H1116" s="41"/>
    </row>
    <row r="1117" spans="1:8" x14ac:dyDescent="0.25">
      <c r="A1117" s="7"/>
      <c r="C1117" s="83"/>
      <c r="H1117" s="41"/>
    </row>
    <row r="1118" spans="1:8" x14ac:dyDescent="0.25">
      <c r="A1118" s="7"/>
      <c r="C1118" s="83"/>
      <c r="H1118" s="41"/>
    </row>
    <row r="1119" spans="1:8" x14ac:dyDescent="0.25">
      <c r="A1119" s="7"/>
      <c r="C1119" s="83"/>
      <c r="H1119" s="41"/>
    </row>
    <row r="1120" spans="1:8" x14ac:dyDescent="0.25">
      <c r="A1120" s="7"/>
      <c r="C1120" s="83"/>
      <c r="H1120" s="41"/>
    </row>
    <row r="1121" spans="1:8" x14ac:dyDescent="0.25">
      <c r="A1121" s="7"/>
      <c r="C1121" s="83"/>
      <c r="H1121" s="41"/>
    </row>
    <row r="1122" spans="1:8" x14ac:dyDescent="0.25">
      <c r="A1122" s="7"/>
      <c r="C1122" s="83"/>
      <c r="H1122" s="41"/>
    </row>
    <row r="1123" spans="1:8" x14ac:dyDescent="0.25">
      <c r="A1123" s="7"/>
      <c r="C1123" s="83"/>
      <c r="H1123" s="41"/>
    </row>
    <row r="1124" spans="1:8" x14ac:dyDescent="0.25">
      <c r="A1124" s="7"/>
      <c r="C1124" s="83"/>
      <c r="H1124" s="41"/>
    </row>
    <row r="1125" spans="1:8" x14ac:dyDescent="0.25">
      <c r="A1125" s="7"/>
      <c r="C1125" s="83"/>
      <c r="H1125" s="41"/>
    </row>
    <row r="1126" spans="1:8" x14ac:dyDescent="0.25">
      <c r="A1126" s="7"/>
      <c r="C1126" s="83"/>
      <c r="H1126" s="41"/>
    </row>
    <row r="1127" spans="1:8" x14ac:dyDescent="0.25">
      <c r="A1127" s="7"/>
      <c r="C1127" s="83"/>
      <c r="H1127" s="41"/>
    </row>
    <row r="1128" spans="1:8" x14ac:dyDescent="0.25">
      <c r="A1128" s="7"/>
      <c r="C1128" s="83"/>
      <c r="H1128" s="41"/>
    </row>
    <row r="1129" spans="1:8" x14ac:dyDescent="0.25">
      <c r="A1129" s="7"/>
      <c r="C1129" s="83"/>
      <c r="H1129" s="41"/>
    </row>
    <row r="1130" spans="1:8" x14ac:dyDescent="0.25">
      <c r="A1130" s="7"/>
      <c r="C1130" s="83"/>
      <c r="H1130" s="41"/>
    </row>
    <row r="1131" spans="1:8" x14ac:dyDescent="0.25">
      <c r="A1131" s="7"/>
      <c r="C1131" s="83"/>
      <c r="H1131" s="41"/>
    </row>
    <row r="1132" spans="1:8" x14ac:dyDescent="0.25">
      <c r="A1132" s="7"/>
      <c r="C1132" s="83"/>
      <c r="H1132" s="41"/>
    </row>
    <row r="1133" spans="1:8" x14ac:dyDescent="0.25">
      <c r="A1133" s="7"/>
      <c r="C1133" s="83"/>
      <c r="H1133" s="41"/>
    </row>
    <row r="1134" spans="1:8" x14ac:dyDescent="0.25">
      <c r="A1134" s="7"/>
      <c r="C1134" s="83"/>
      <c r="H1134" s="41"/>
    </row>
    <row r="1135" spans="1:8" x14ac:dyDescent="0.25">
      <c r="A1135" s="7"/>
      <c r="C1135" s="83"/>
      <c r="H1135" s="41"/>
    </row>
    <row r="1136" spans="1:8" x14ac:dyDescent="0.25">
      <c r="A1136" s="7"/>
      <c r="C1136" s="83"/>
      <c r="H1136" s="41"/>
    </row>
    <row r="1137" spans="1:8" x14ac:dyDescent="0.25">
      <c r="A1137" s="7"/>
      <c r="C1137" s="83"/>
      <c r="H1137" s="41"/>
    </row>
    <row r="1138" spans="1:8" x14ac:dyDescent="0.25">
      <c r="A1138" s="7"/>
      <c r="C1138" s="83"/>
      <c r="H1138" s="41"/>
    </row>
    <row r="1139" spans="1:8" x14ac:dyDescent="0.25">
      <c r="A1139" s="7"/>
      <c r="C1139" s="83"/>
      <c r="H1139" s="41"/>
    </row>
    <row r="1140" spans="1:8" x14ac:dyDescent="0.25">
      <c r="A1140" s="7"/>
      <c r="C1140" s="83"/>
      <c r="H1140" s="41"/>
    </row>
    <row r="1141" spans="1:8" x14ac:dyDescent="0.25">
      <c r="A1141" s="7"/>
      <c r="C1141" s="83"/>
      <c r="H1141" s="41"/>
    </row>
    <row r="1142" spans="1:8" x14ac:dyDescent="0.25">
      <c r="A1142" s="7"/>
      <c r="C1142" s="83"/>
      <c r="H1142" s="41"/>
    </row>
    <row r="1143" spans="1:8" x14ac:dyDescent="0.25">
      <c r="A1143" s="7"/>
      <c r="C1143" s="83"/>
      <c r="H1143" s="41"/>
    </row>
    <row r="1144" spans="1:8" x14ac:dyDescent="0.25">
      <c r="A1144" s="7"/>
      <c r="C1144" s="83"/>
      <c r="H1144" s="41"/>
    </row>
    <row r="1145" spans="1:8" x14ac:dyDescent="0.25">
      <c r="A1145" s="7"/>
      <c r="C1145" s="83"/>
      <c r="H1145" s="41"/>
    </row>
    <row r="1146" spans="1:8" x14ac:dyDescent="0.25">
      <c r="A1146" s="7"/>
      <c r="C1146" s="83"/>
      <c r="H1146" s="41"/>
    </row>
    <row r="1147" spans="1:8" x14ac:dyDescent="0.25">
      <c r="A1147" s="7"/>
      <c r="C1147" s="83"/>
      <c r="H1147" s="41"/>
    </row>
    <row r="1148" spans="1:8" x14ac:dyDescent="0.25">
      <c r="A1148" s="7"/>
      <c r="C1148" s="83"/>
      <c r="H1148" s="41"/>
    </row>
    <row r="1149" spans="1:8" x14ac:dyDescent="0.25">
      <c r="A1149" s="7"/>
      <c r="C1149" s="83"/>
      <c r="H1149" s="41"/>
    </row>
    <row r="1150" spans="1:8" x14ac:dyDescent="0.25">
      <c r="A1150" s="7"/>
      <c r="C1150" s="83"/>
      <c r="H1150" s="41"/>
    </row>
    <row r="1151" spans="1:8" x14ac:dyDescent="0.25">
      <c r="A1151" s="7"/>
      <c r="C1151" s="83"/>
      <c r="H1151" s="41"/>
    </row>
    <row r="1152" spans="1:8" x14ac:dyDescent="0.25">
      <c r="A1152" s="7"/>
      <c r="C1152" s="83"/>
      <c r="H1152" s="41"/>
    </row>
    <row r="1153" spans="1:8" x14ac:dyDescent="0.25">
      <c r="A1153" s="7"/>
      <c r="C1153" s="83"/>
      <c r="H1153" s="41"/>
    </row>
    <row r="1154" spans="1:8" x14ac:dyDescent="0.25">
      <c r="A1154" s="7"/>
      <c r="C1154" s="83"/>
      <c r="H1154" s="41"/>
    </row>
    <row r="1155" spans="1:8" x14ac:dyDescent="0.25">
      <c r="A1155" s="7"/>
      <c r="C1155" s="83"/>
      <c r="H1155" s="41"/>
    </row>
    <row r="1156" spans="1:8" x14ac:dyDescent="0.25">
      <c r="A1156" s="7"/>
      <c r="C1156" s="83"/>
      <c r="H1156" s="41"/>
    </row>
    <row r="1157" spans="1:8" x14ac:dyDescent="0.25">
      <c r="A1157" s="7"/>
      <c r="C1157" s="83"/>
      <c r="H1157" s="41"/>
    </row>
    <row r="1158" spans="1:8" x14ac:dyDescent="0.25">
      <c r="A1158" s="7"/>
      <c r="C1158" s="83"/>
      <c r="H1158" s="41"/>
    </row>
    <row r="1159" spans="1:8" x14ac:dyDescent="0.25">
      <c r="A1159" s="7"/>
      <c r="C1159" s="83"/>
      <c r="H1159" s="41"/>
    </row>
    <row r="1160" spans="1:8" x14ac:dyDescent="0.25">
      <c r="A1160" s="7"/>
      <c r="C1160" s="83"/>
      <c r="H1160" s="41"/>
    </row>
    <row r="1161" spans="1:8" x14ac:dyDescent="0.25">
      <c r="A1161" s="7"/>
      <c r="C1161" s="83"/>
      <c r="H1161" s="41"/>
    </row>
    <row r="1162" spans="1:8" x14ac:dyDescent="0.25">
      <c r="A1162" s="7"/>
      <c r="C1162" s="83"/>
      <c r="H1162" s="41"/>
    </row>
    <row r="1163" spans="1:8" x14ac:dyDescent="0.25">
      <c r="A1163" s="7"/>
      <c r="C1163" s="83"/>
      <c r="H1163" s="41"/>
    </row>
    <row r="1164" spans="1:8" x14ac:dyDescent="0.25">
      <c r="A1164" s="7"/>
      <c r="C1164" s="83"/>
      <c r="H1164" s="41"/>
    </row>
    <row r="1165" spans="1:8" x14ac:dyDescent="0.25">
      <c r="A1165" s="7"/>
      <c r="C1165" s="83"/>
      <c r="H1165" s="41"/>
    </row>
    <row r="1166" spans="1:8" x14ac:dyDescent="0.25">
      <c r="A1166" s="7"/>
      <c r="C1166" s="83"/>
      <c r="H1166" s="41"/>
    </row>
    <row r="1167" spans="1:8" x14ac:dyDescent="0.25">
      <c r="A1167" s="7"/>
      <c r="C1167" s="83"/>
      <c r="H1167" s="41"/>
    </row>
    <row r="1168" spans="1:8" x14ac:dyDescent="0.25">
      <c r="A1168" s="7"/>
      <c r="C1168" s="83"/>
      <c r="H1168" s="41"/>
    </row>
    <row r="1169" spans="1:8" x14ac:dyDescent="0.25">
      <c r="A1169" s="7"/>
      <c r="C1169" s="83"/>
      <c r="H1169" s="41"/>
    </row>
    <row r="1170" spans="1:8" x14ac:dyDescent="0.25">
      <c r="A1170" s="7"/>
      <c r="C1170" s="83"/>
      <c r="H1170" s="41"/>
    </row>
    <row r="1171" spans="1:8" x14ac:dyDescent="0.25">
      <c r="A1171" s="7"/>
      <c r="C1171" s="83"/>
      <c r="H1171" s="41"/>
    </row>
    <row r="1172" spans="1:8" x14ac:dyDescent="0.25">
      <c r="A1172" s="7"/>
      <c r="C1172" s="83"/>
      <c r="H1172" s="41"/>
    </row>
    <row r="1173" spans="1:8" x14ac:dyDescent="0.25">
      <c r="A1173" s="7"/>
      <c r="C1173" s="83"/>
      <c r="H1173" s="41"/>
    </row>
    <row r="1174" spans="1:8" x14ac:dyDescent="0.25">
      <c r="A1174" s="7"/>
      <c r="C1174" s="83"/>
      <c r="H1174" s="41"/>
    </row>
    <row r="1175" spans="1:8" x14ac:dyDescent="0.25">
      <c r="A1175" s="7"/>
      <c r="C1175" s="83"/>
      <c r="H1175" s="41"/>
    </row>
    <row r="1176" spans="1:8" x14ac:dyDescent="0.25">
      <c r="A1176" s="7"/>
      <c r="C1176" s="83"/>
      <c r="H1176" s="41"/>
    </row>
    <row r="1177" spans="1:8" x14ac:dyDescent="0.25">
      <c r="A1177" s="7"/>
      <c r="C1177" s="83"/>
      <c r="H1177" s="41"/>
    </row>
    <row r="1178" spans="1:8" x14ac:dyDescent="0.25">
      <c r="A1178" s="7"/>
      <c r="C1178" s="83"/>
      <c r="H1178" s="41"/>
    </row>
    <row r="1179" spans="1:8" x14ac:dyDescent="0.25">
      <c r="A1179" s="7"/>
      <c r="C1179" s="83"/>
      <c r="H1179" s="41"/>
    </row>
    <row r="1180" spans="1:8" x14ac:dyDescent="0.25">
      <c r="A1180" s="7"/>
      <c r="C1180" s="83"/>
      <c r="H1180" s="41"/>
    </row>
    <row r="1181" spans="1:8" x14ac:dyDescent="0.25">
      <c r="A1181" s="7"/>
      <c r="C1181" s="83"/>
      <c r="H1181" s="41"/>
    </row>
    <row r="1182" spans="1:8" x14ac:dyDescent="0.25">
      <c r="A1182" s="7"/>
      <c r="C1182" s="83"/>
      <c r="H1182" s="41"/>
    </row>
    <row r="1183" spans="1:8" x14ac:dyDescent="0.25">
      <c r="A1183" s="7"/>
      <c r="C1183" s="83"/>
      <c r="H1183" s="41"/>
    </row>
    <row r="1184" spans="1:8" x14ac:dyDescent="0.25">
      <c r="A1184" s="7"/>
      <c r="C1184" s="83"/>
      <c r="H1184" s="41"/>
    </row>
    <row r="1185" spans="1:8" x14ac:dyDescent="0.25">
      <c r="A1185" s="7"/>
      <c r="C1185" s="83"/>
      <c r="H1185" s="41"/>
    </row>
    <row r="1186" spans="1:8" x14ac:dyDescent="0.25">
      <c r="A1186" s="7"/>
      <c r="C1186" s="83"/>
      <c r="H1186" s="41"/>
    </row>
    <row r="1187" spans="1:8" x14ac:dyDescent="0.25">
      <c r="A1187" s="7"/>
      <c r="C1187" s="83"/>
      <c r="H1187" s="41"/>
    </row>
    <row r="1188" spans="1:8" x14ac:dyDescent="0.25">
      <c r="A1188" s="7"/>
      <c r="C1188" s="83"/>
      <c r="H1188" s="41"/>
    </row>
    <row r="1189" spans="1:8" x14ac:dyDescent="0.25">
      <c r="A1189" s="7"/>
      <c r="C1189" s="83"/>
      <c r="H1189" s="41"/>
    </row>
    <row r="1190" spans="1:8" x14ac:dyDescent="0.25">
      <c r="A1190" s="7"/>
      <c r="C1190" s="83"/>
      <c r="H1190" s="41"/>
    </row>
    <row r="1191" spans="1:8" x14ac:dyDescent="0.25">
      <c r="A1191" s="7"/>
      <c r="C1191" s="83"/>
      <c r="H1191" s="41"/>
    </row>
    <row r="1192" spans="1:8" x14ac:dyDescent="0.25">
      <c r="A1192" s="7"/>
      <c r="C1192" s="83"/>
      <c r="H1192" s="41"/>
    </row>
    <row r="1193" spans="1:8" x14ac:dyDescent="0.25">
      <c r="A1193" s="7"/>
      <c r="C1193" s="83"/>
      <c r="H1193" s="41"/>
    </row>
    <row r="1194" spans="1:8" x14ac:dyDescent="0.25">
      <c r="A1194" s="7"/>
      <c r="C1194" s="83"/>
      <c r="H1194" s="41"/>
    </row>
    <row r="1195" spans="1:8" x14ac:dyDescent="0.25">
      <c r="A1195" s="7"/>
      <c r="C1195" s="83"/>
      <c r="H1195" s="41"/>
    </row>
    <row r="1196" spans="1:8" x14ac:dyDescent="0.25">
      <c r="A1196" s="7"/>
      <c r="C1196" s="83"/>
      <c r="H1196" s="41"/>
    </row>
    <row r="1197" spans="1:8" x14ac:dyDescent="0.25">
      <c r="A1197" s="7"/>
      <c r="C1197" s="83"/>
      <c r="H1197" s="41"/>
    </row>
    <row r="1198" spans="1:8" x14ac:dyDescent="0.25">
      <c r="A1198" s="7"/>
      <c r="C1198" s="83"/>
      <c r="H1198" s="41"/>
    </row>
    <row r="1199" spans="1:8" x14ac:dyDescent="0.25">
      <c r="A1199" s="7"/>
      <c r="C1199" s="83"/>
      <c r="H1199" s="41"/>
    </row>
    <row r="1200" spans="1:8" x14ac:dyDescent="0.25">
      <c r="A1200" s="7"/>
      <c r="C1200" s="83"/>
      <c r="H1200" s="41"/>
    </row>
    <row r="1201" spans="1:8" x14ac:dyDescent="0.25">
      <c r="A1201" s="7"/>
      <c r="C1201" s="83"/>
      <c r="H1201" s="41"/>
    </row>
    <row r="1202" spans="1:8" x14ac:dyDescent="0.25">
      <c r="A1202" s="7"/>
      <c r="C1202" s="83"/>
      <c r="H1202" s="41"/>
    </row>
    <row r="1203" spans="1:8" x14ac:dyDescent="0.25">
      <c r="A1203" s="7"/>
      <c r="C1203" s="83"/>
      <c r="H1203" s="41"/>
    </row>
    <row r="1204" spans="1:8" x14ac:dyDescent="0.25">
      <c r="A1204" s="7"/>
      <c r="C1204" s="83"/>
      <c r="H1204" s="41"/>
    </row>
    <row r="1205" spans="1:8" x14ac:dyDescent="0.25">
      <c r="A1205" s="7"/>
      <c r="C1205" s="83"/>
      <c r="H1205" s="41"/>
    </row>
    <row r="1206" spans="1:8" x14ac:dyDescent="0.25">
      <c r="A1206" s="7"/>
      <c r="C1206" s="83"/>
      <c r="H1206" s="41"/>
    </row>
    <row r="1207" spans="1:8" x14ac:dyDescent="0.25">
      <c r="A1207" s="7"/>
      <c r="C1207" s="83"/>
      <c r="H1207" s="41"/>
    </row>
    <row r="1208" spans="1:8" x14ac:dyDescent="0.25">
      <c r="A1208" s="7"/>
      <c r="C1208" s="83"/>
      <c r="H1208" s="41"/>
    </row>
    <row r="1209" spans="1:8" x14ac:dyDescent="0.25">
      <c r="A1209" s="7"/>
      <c r="C1209" s="83"/>
      <c r="H1209" s="41"/>
    </row>
    <row r="1210" spans="1:8" x14ac:dyDescent="0.25">
      <c r="A1210" s="7"/>
      <c r="C1210" s="83"/>
      <c r="H1210" s="41"/>
    </row>
    <row r="1211" spans="1:8" x14ac:dyDescent="0.25">
      <c r="A1211" s="7"/>
      <c r="C1211" s="83"/>
      <c r="H1211" s="41"/>
    </row>
    <row r="1212" spans="1:8" x14ac:dyDescent="0.25">
      <c r="A1212" s="7"/>
      <c r="C1212" s="83"/>
      <c r="H1212" s="41"/>
    </row>
    <row r="1213" spans="1:8" x14ac:dyDescent="0.25">
      <c r="A1213" s="7"/>
      <c r="C1213" s="83"/>
      <c r="H1213" s="41"/>
    </row>
    <row r="1214" spans="1:8" x14ac:dyDescent="0.25">
      <c r="A1214" s="7"/>
      <c r="C1214" s="83"/>
      <c r="H1214" s="41"/>
    </row>
    <row r="1215" spans="1:8" x14ac:dyDescent="0.25">
      <c r="A1215" s="7"/>
      <c r="C1215" s="83"/>
      <c r="H1215" s="41"/>
    </row>
    <row r="1216" spans="1:8" x14ac:dyDescent="0.25">
      <c r="A1216" s="7"/>
      <c r="C1216" s="83"/>
      <c r="H1216" s="41"/>
    </row>
    <row r="1217" spans="1:8" x14ac:dyDescent="0.25">
      <c r="A1217" s="7"/>
      <c r="C1217" s="83"/>
      <c r="H1217" s="41"/>
    </row>
    <row r="1218" spans="1:8" x14ac:dyDescent="0.25">
      <c r="A1218" s="7"/>
      <c r="C1218" s="83"/>
      <c r="H1218" s="41"/>
    </row>
    <row r="1219" spans="1:8" x14ac:dyDescent="0.25">
      <c r="A1219" s="7"/>
      <c r="C1219" s="83"/>
      <c r="H1219" s="41"/>
    </row>
    <row r="1220" spans="1:8" x14ac:dyDescent="0.25">
      <c r="A1220" s="7"/>
      <c r="C1220" s="83"/>
      <c r="H1220" s="41"/>
    </row>
    <row r="1221" spans="1:8" x14ac:dyDescent="0.25">
      <c r="A1221" s="7"/>
      <c r="C1221" s="83"/>
      <c r="H1221" s="41"/>
    </row>
    <row r="1222" spans="1:8" x14ac:dyDescent="0.25">
      <c r="A1222" s="7"/>
      <c r="C1222" s="83"/>
      <c r="H1222" s="41"/>
    </row>
    <row r="1223" spans="1:8" x14ac:dyDescent="0.25">
      <c r="A1223" s="7"/>
      <c r="C1223" s="83"/>
      <c r="H1223" s="41"/>
    </row>
    <row r="1224" spans="1:8" x14ac:dyDescent="0.25">
      <c r="A1224" s="7"/>
      <c r="C1224" s="83"/>
      <c r="H1224" s="41"/>
    </row>
    <row r="1225" spans="1:8" x14ac:dyDescent="0.25">
      <c r="A1225" s="7"/>
      <c r="C1225" s="83"/>
      <c r="H1225" s="41"/>
    </row>
    <row r="1226" spans="1:8" x14ac:dyDescent="0.25">
      <c r="A1226" s="7"/>
      <c r="C1226" s="83"/>
      <c r="H1226" s="41"/>
    </row>
    <row r="1227" spans="1:8" x14ac:dyDescent="0.25">
      <c r="A1227" s="7"/>
      <c r="C1227" s="83"/>
      <c r="H1227" s="41"/>
    </row>
    <row r="1228" spans="1:8" x14ac:dyDescent="0.25">
      <c r="A1228" s="7"/>
      <c r="C1228" s="83"/>
      <c r="H1228" s="41"/>
    </row>
    <row r="1229" spans="1:8" x14ac:dyDescent="0.25">
      <c r="A1229" s="7"/>
      <c r="C1229" s="83"/>
      <c r="H1229" s="41"/>
    </row>
    <row r="1230" spans="1:8" x14ac:dyDescent="0.25">
      <c r="A1230" s="7"/>
      <c r="C1230" s="83"/>
      <c r="H1230" s="41"/>
    </row>
    <row r="1231" spans="1:8" x14ac:dyDescent="0.25">
      <c r="A1231" s="7"/>
      <c r="C1231" s="83"/>
      <c r="H1231" s="41"/>
    </row>
    <row r="1232" spans="1:8" x14ac:dyDescent="0.25">
      <c r="A1232" s="7"/>
      <c r="C1232" s="83"/>
      <c r="H1232" s="41"/>
    </row>
    <row r="1233" spans="1:8" x14ac:dyDescent="0.25">
      <c r="A1233" s="7"/>
      <c r="C1233" s="83"/>
      <c r="H1233" s="41"/>
    </row>
    <row r="1234" spans="1:8" x14ac:dyDescent="0.25">
      <c r="A1234" s="7"/>
      <c r="C1234" s="83"/>
      <c r="H1234" s="41"/>
    </row>
    <row r="1235" spans="1:8" x14ac:dyDescent="0.25">
      <c r="A1235" s="7"/>
      <c r="C1235" s="83"/>
      <c r="H1235" s="41"/>
    </row>
    <row r="1236" spans="1:8" x14ac:dyDescent="0.25">
      <c r="A1236" s="7"/>
      <c r="C1236" s="83"/>
      <c r="H1236" s="41"/>
    </row>
    <row r="1237" spans="1:8" x14ac:dyDescent="0.25">
      <c r="A1237" s="7"/>
      <c r="C1237" s="83"/>
      <c r="H1237" s="41"/>
    </row>
    <row r="1238" spans="1:8" x14ac:dyDescent="0.25">
      <c r="A1238" s="7"/>
      <c r="C1238" s="83"/>
      <c r="H1238" s="41"/>
    </row>
    <row r="1239" spans="1:8" x14ac:dyDescent="0.25">
      <c r="A1239" s="7"/>
      <c r="C1239" s="83"/>
      <c r="H1239" s="41"/>
    </row>
    <row r="1240" spans="1:8" x14ac:dyDescent="0.25">
      <c r="A1240" s="7"/>
      <c r="C1240" s="83"/>
      <c r="H1240" s="41"/>
    </row>
    <row r="1241" spans="1:8" x14ac:dyDescent="0.25">
      <c r="A1241" s="7"/>
      <c r="C1241" s="83"/>
      <c r="H1241" s="41"/>
    </row>
    <row r="1242" spans="1:8" x14ac:dyDescent="0.25">
      <c r="A1242" s="7"/>
      <c r="C1242" s="83"/>
      <c r="H1242" s="41"/>
    </row>
    <row r="1243" spans="1:8" x14ac:dyDescent="0.25">
      <c r="A1243" s="7"/>
      <c r="C1243" s="83"/>
      <c r="H1243" s="41"/>
    </row>
    <row r="1244" spans="1:8" x14ac:dyDescent="0.25">
      <c r="A1244" s="7"/>
      <c r="C1244" s="83"/>
      <c r="H1244" s="41"/>
    </row>
    <row r="1245" spans="1:8" x14ac:dyDescent="0.25">
      <c r="A1245" s="7"/>
      <c r="C1245" s="83"/>
      <c r="H1245" s="41"/>
    </row>
    <row r="1246" spans="1:8" x14ac:dyDescent="0.25">
      <c r="A1246" s="7"/>
      <c r="C1246" s="83"/>
      <c r="H1246" s="41"/>
    </row>
    <row r="1247" spans="1:8" x14ac:dyDescent="0.25">
      <c r="A1247" s="7"/>
      <c r="C1247" s="83"/>
      <c r="H1247" s="41"/>
    </row>
    <row r="1248" spans="1:8" x14ac:dyDescent="0.25">
      <c r="A1248" s="7"/>
      <c r="C1248" s="83"/>
      <c r="H1248" s="41"/>
    </row>
    <row r="1249" spans="1:8" x14ac:dyDescent="0.25">
      <c r="A1249" s="7"/>
      <c r="C1249" s="83"/>
      <c r="H1249" s="41"/>
    </row>
    <row r="1250" spans="1:8" x14ac:dyDescent="0.25">
      <c r="A1250" s="7"/>
      <c r="C1250" s="83"/>
      <c r="H1250" s="41"/>
    </row>
    <row r="1251" spans="1:8" x14ac:dyDescent="0.25">
      <c r="A1251" s="7"/>
      <c r="C1251" s="83"/>
      <c r="H1251" s="41"/>
    </row>
    <row r="1252" spans="1:8" x14ac:dyDescent="0.25">
      <c r="A1252" s="7"/>
      <c r="C1252" s="83"/>
      <c r="H1252" s="41"/>
    </row>
    <row r="1253" spans="1:8" x14ac:dyDescent="0.25">
      <c r="A1253" s="7"/>
      <c r="C1253" s="83"/>
      <c r="H1253" s="41"/>
    </row>
    <row r="1254" spans="1:8" x14ac:dyDescent="0.25">
      <c r="A1254" s="7"/>
      <c r="C1254" s="83"/>
      <c r="H1254" s="41"/>
    </row>
    <row r="1255" spans="1:8" x14ac:dyDescent="0.25">
      <c r="A1255" s="7"/>
      <c r="C1255" s="83"/>
      <c r="H1255" s="41"/>
    </row>
    <row r="1256" spans="1:8" x14ac:dyDescent="0.25">
      <c r="A1256" s="7"/>
      <c r="C1256" s="83"/>
      <c r="H1256" s="41"/>
    </row>
    <row r="1257" spans="1:8" x14ac:dyDescent="0.25">
      <c r="A1257" s="7"/>
      <c r="C1257" s="83"/>
      <c r="H1257" s="41"/>
    </row>
    <row r="1258" spans="1:8" x14ac:dyDescent="0.25">
      <c r="A1258" s="7"/>
      <c r="C1258" s="83"/>
      <c r="H1258" s="41"/>
    </row>
    <row r="1259" spans="1:8" x14ac:dyDescent="0.25">
      <c r="A1259" s="7"/>
      <c r="C1259" s="83"/>
      <c r="H1259" s="41"/>
    </row>
    <row r="1260" spans="1:8" x14ac:dyDescent="0.25">
      <c r="A1260" s="7"/>
      <c r="C1260" s="83"/>
      <c r="H1260" s="41"/>
    </row>
    <row r="1261" spans="1:8" x14ac:dyDescent="0.25">
      <c r="A1261" s="7"/>
      <c r="C1261" s="83"/>
      <c r="H1261" s="41"/>
    </row>
    <row r="1262" spans="1:8" x14ac:dyDescent="0.25">
      <c r="A1262" s="7"/>
      <c r="C1262" s="83"/>
      <c r="H1262" s="41"/>
    </row>
    <row r="1263" spans="1:8" x14ac:dyDescent="0.25">
      <c r="A1263" s="7"/>
      <c r="C1263" s="83"/>
      <c r="H1263" s="41"/>
    </row>
    <row r="1264" spans="1:8" x14ac:dyDescent="0.25">
      <c r="A1264" s="7"/>
      <c r="C1264" s="83"/>
      <c r="H1264" s="41"/>
    </row>
    <row r="1265" spans="1:8" x14ac:dyDescent="0.25">
      <c r="A1265" s="7"/>
      <c r="C1265" s="83"/>
      <c r="H1265" s="41"/>
    </row>
    <row r="1266" spans="1:8" x14ac:dyDescent="0.25">
      <c r="A1266" s="7"/>
      <c r="C1266" s="83"/>
      <c r="H1266" s="41"/>
    </row>
    <row r="1267" spans="1:8" x14ac:dyDescent="0.25">
      <c r="A1267" s="7"/>
      <c r="C1267" s="83"/>
      <c r="H1267" s="41"/>
    </row>
    <row r="1268" spans="1:8" x14ac:dyDescent="0.25">
      <c r="A1268" s="7"/>
      <c r="C1268" s="83"/>
      <c r="H1268" s="41"/>
    </row>
    <row r="1269" spans="1:8" x14ac:dyDescent="0.25">
      <c r="A1269" s="7"/>
      <c r="C1269" s="83"/>
      <c r="H1269" s="41"/>
    </row>
    <row r="1270" spans="1:8" x14ac:dyDescent="0.25">
      <c r="A1270" s="7"/>
      <c r="C1270" s="83"/>
      <c r="H1270" s="41"/>
    </row>
    <row r="1271" spans="1:8" x14ac:dyDescent="0.25">
      <c r="A1271" s="7"/>
      <c r="C1271" s="83"/>
      <c r="H1271" s="41"/>
    </row>
    <row r="1272" spans="1:8" x14ac:dyDescent="0.25">
      <c r="A1272" s="7"/>
      <c r="C1272" s="83"/>
      <c r="H1272" s="41"/>
    </row>
    <row r="1273" spans="1:8" x14ac:dyDescent="0.25">
      <c r="A1273" s="7"/>
      <c r="C1273" s="83"/>
      <c r="H1273" s="41"/>
    </row>
    <row r="1274" spans="1:8" x14ac:dyDescent="0.25">
      <c r="A1274" s="7"/>
      <c r="C1274" s="83"/>
      <c r="H1274" s="41"/>
    </row>
    <row r="1275" spans="1:8" x14ac:dyDescent="0.25">
      <c r="A1275" s="7"/>
      <c r="C1275" s="83"/>
      <c r="H1275" s="41"/>
    </row>
    <row r="1276" spans="1:8" x14ac:dyDescent="0.25">
      <c r="A1276" s="7"/>
      <c r="C1276" s="83"/>
      <c r="H1276" s="41"/>
    </row>
    <row r="1277" spans="1:8" x14ac:dyDescent="0.25">
      <c r="A1277" s="7"/>
      <c r="C1277" s="83"/>
      <c r="H1277" s="41"/>
    </row>
    <row r="1278" spans="1:8" x14ac:dyDescent="0.25">
      <c r="A1278" s="7"/>
      <c r="C1278" s="83"/>
      <c r="H1278" s="41"/>
    </row>
    <row r="1279" spans="1:8" x14ac:dyDescent="0.25">
      <c r="A1279" s="7"/>
      <c r="C1279" s="83"/>
      <c r="H1279" s="41"/>
    </row>
    <row r="1280" spans="1:8" x14ac:dyDescent="0.25">
      <c r="A1280" s="7"/>
      <c r="C1280" s="83"/>
      <c r="H1280" s="41"/>
    </row>
    <row r="1281" spans="1:8" x14ac:dyDescent="0.25">
      <c r="A1281" s="7"/>
      <c r="C1281" s="83"/>
      <c r="H1281" s="41"/>
    </row>
    <row r="1282" spans="1:8" x14ac:dyDescent="0.25">
      <c r="A1282" s="7"/>
      <c r="C1282" s="83"/>
      <c r="H1282" s="41"/>
    </row>
    <row r="1283" spans="1:8" x14ac:dyDescent="0.25">
      <c r="A1283" s="7"/>
      <c r="C1283" s="83"/>
      <c r="H1283" s="41"/>
    </row>
    <row r="1284" spans="1:8" x14ac:dyDescent="0.25">
      <c r="A1284" s="7"/>
      <c r="C1284" s="83"/>
      <c r="H1284" s="41"/>
    </row>
    <row r="1285" spans="1:8" x14ac:dyDescent="0.25">
      <c r="A1285" s="7"/>
      <c r="C1285" s="83"/>
      <c r="H1285" s="41"/>
    </row>
    <row r="1286" spans="1:8" x14ac:dyDescent="0.25">
      <c r="A1286" s="7"/>
      <c r="C1286" s="83"/>
      <c r="H1286" s="41"/>
    </row>
    <row r="1287" spans="1:8" x14ac:dyDescent="0.25">
      <c r="A1287" s="7"/>
      <c r="C1287" s="83"/>
      <c r="H1287" s="41"/>
    </row>
    <row r="1288" spans="1:8" x14ac:dyDescent="0.25">
      <c r="A1288" s="7"/>
      <c r="C1288" s="83"/>
      <c r="H1288" s="41"/>
    </row>
    <row r="1289" spans="1:8" x14ac:dyDescent="0.25">
      <c r="A1289" s="7"/>
      <c r="C1289" s="83"/>
      <c r="H1289" s="41"/>
    </row>
    <row r="1290" spans="1:8" x14ac:dyDescent="0.25">
      <c r="A1290" s="7"/>
      <c r="C1290" s="83"/>
      <c r="H1290" s="41"/>
    </row>
    <row r="1291" spans="1:8" x14ac:dyDescent="0.25">
      <c r="A1291" s="7"/>
      <c r="C1291" s="83"/>
      <c r="H1291" s="41"/>
    </row>
    <row r="1292" spans="1:8" x14ac:dyDescent="0.25">
      <c r="A1292" s="7"/>
      <c r="C1292" s="83"/>
      <c r="H1292" s="41"/>
    </row>
    <row r="1293" spans="1:8" x14ac:dyDescent="0.25">
      <c r="A1293" s="7"/>
      <c r="C1293" s="83"/>
      <c r="H1293" s="41"/>
    </row>
    <row r="1294" spans="1:8" x14ac:dyDescent="0.25">
      <c r="A1294" s="7"/>
      <c r="C1294" s="83"/>
      <c r="H1294" s="41"/>
    </row>
    <row r="1295" spans="1:8" x14ac:dyDescent="0.25">
      <c r="A1295" s="7"/>
      <c r="C1295" s="83"/>
      <c r="H1295" s="41"/>
    </row>
    <row r="1296" spans="1:8" x14ac:dyDescent="0.25">
      <c r="A1296" s="7"/>
      <c r="C1296" s="83"/>
      <c r="H1296" s="41"/>
    </row>
    <row r="1297" spans="1:8" x14ac:dyDescent="0.25">
      <c r="A1297" s="7"/>
      <c r="C1297" s="83"/>
      <c r="H1297" s="41"/>
    </row>
    <row r="1298" spans="1:8" x14ac:dyDescent="0.25">
      <c r="A1298" s="7"/>
      <c r="C1298" s="83"/>
      <c r="H1298" s="41"/>
    </row>
    <row r="1299" spans="1:8" x14ac:dyDescent="0.25">
      <c r="A1299" s="7"/>
      <c r="C1299" s="83"/>
      <c r="H1299" s="41"/>
    </row>
    <row r="1300" spans="1:8" x14ac:dyDescent="0.25">
      <c r="A1300" s="7"/>
      <c r="C1300" s="83"/>
      <c r="H1300" s="41"/>
    </row>
    <row r="1301" spans="1:8" x14ac:dyDescent="0.25">
      <c r="A1301" s="7"/>
      <c r="C1301" s="83"/>
      <c r="H1301" s="41"/>
    </row>
    <row r="1302" spans="1:8" x14ac:dyDescent="0.25">
      <c r="A1302" s="7"/>
      <c r="C1302" s="83"/>
      <c r="H1302" s="41"/>
    </row>
    <row r="1303" spans="1:8" x14ac:dyDescent="0.25">
      <c r="A1303" s="7"/>
      <c r="C1303" s="83"/>
      <c r="H1303" s="41"/>
    </row>
    <row r="1304" spans="1:8" x14ac:dyDescent="0.25">
      <c r="A1304" s="7"/>
      <c r="C1304" s="83"/>
      <c r="H1304" s="41"/>
    </row>
    <row r="1305" spans="1:8" x14ac:dyDescent="0.25">
      <c r="A1305" s="7"/>
      <c r="C1305" s="83"/>
      <c r="H1305" s="41"/>
    </row>
    <row r="1306" spans="1:8" x14ac:dyDescent="0.25">
      <c r="A1306" s="7"/>
      <c r="C1306" s="83"/>
      <c r="H1306" s="41"/>
    </row>
    <row r="1307" spans="1:8" x14ac:dyDescent="0.25">
      <c r="A1307" s="7"/>
      <c r="C1307" s="83"/>
      <c r="H1307" s="41"/>
    </row>
    <row r="1308" spans="1:8" x14ac:dyDescent="0.25">
      <c r="A1308" s="7"/>
      <c r="C1308" s="83"/>
      <c r="H1308" s="41"/>
    </row>
    <row r="1309" spans="1:8" x14ac:dyDescent="0.25">
      <c r="A1309" s="7"/>
      <c r="C1309" s="83"/>
      <c r="H1309" s="41"/>
    </row>
    <row r="1310" spans="1:8" x14ac:dyDescent="0.25">
      <c r="A1310" s="7"/>
      <c r="C1310" s="83"/>
      <c r="H1310" s="41"/>
    </row>
    <row r="1311" spans="1:8" x14ac:dyDescent="0.25">
      <c r="A1311" s="7"/>
      <c r="C1311" s="83"/>
      <c r="H1311" s="41"/>
    </row>
    <row r="1312" spans="1:8" x14ac:dyDescent="0.25">
      <c r="A1312" s="7"/>
      <c r="C1312" s="83"/>
      <c r="H1312" s="41"/>
    </row>
    <row r="1313" spans="1:8" x14ac:dyDescent="0.25">
      <c r="A1313" s="7"/>
      <c r="C1313" s="83"/>
      <c r="H1313" s="41"/>
    </row>
    <row r="1314" spans="1:8" x14ac:dyDescent="0.25">
      <c r="A1314" s="7"/>
      <c r="C1314" s="83"/>
      <c r="H1314" s="41"/>
    </row>
    <row r="1315" spans="1:8" x14ac:dyDescent="0.25">
      <c r="A1315" s="7"/>
      <c r="C1315" s="83"/>
      <c r="H1315" s="41"/>
    </row>
    <row r="1316" spans="1:8" x14ac:dyDescent="0.25">
      <c r="A1316" s="7"/>
      <c r="C1316" s="83"/>
      <c r="H1316" s="41"/>
    </row>
    <row r="1317" spans="1:8" x14ac:dyDescent="0.25">
      <c r="A1317" s="7"/>
      <c r="C1317" s="83"/>
      <c r="H1317" s="41"/>
    </row>
    <row r="1318" spans="1:8" x14ac:dyDescent="0.25">
      <c r="A1318" s="7"/>
      <c r="C1318" s="83"/>
      <c r="H1318" s="41"/>
    </row>
    <row r="1319" spans="1:8" x14ac:dyDescent="0.25">
      <c r="A1319" s="7"/>
      <c r="C1319" s="83"/>
      <c r="H1319" s="41"/>
    </row>
    <row r="1320" spans="1:8" x14ac:dyDescent="0.25">
      <c r="A1320" s="7"/>
      <c r="C1320" s="83"/>
      <c r="H1320" s="41"/>
    </row>
    <row r="1321" spans="1:8" x14ac:dyDescent="0.25">
      <c r="A1321" s="7"/>
      <c r="C1321" s="83"/>
      <c r="H1321" s="41"/>
    </row>
    <row r="1322" spans="1:8" x14ac:dyDescent="0.25">
      <c r="A1322" s="7"/>
      <c r="C1322" s="83"/>
      <c r="H1322" s="41"/>
    </row>
    <row r="1323" spans="1:8" x14ac:dyDescent="0.25">
      <c r="A1323" s="7"/>
      <c r="C1323" s="83"/>
      <c r="H1323" s="41"/>
    </row>
    <row r="1324" spans="1:8" x14ac:dyDescent="0.25">
      <c r="A1324" s="7"/>
      <c r="C1324" s="83"/>
      <c r="H1324" s="41"/>
    </row>
    <row r="1325" spans="1:8" x14ac:dyDescent="0.25">
      <c r="A1325" s="7"/>
      <c r="C1325" s="83"/>
      <c r="H1325" s="41"/>
    </row>
    <row r="1326" spans="1:8" x14ac:dyDescent="0.25">
      <c r="A1326" s="7"/>
      <c r="C1326" s="83"/>
      <c r="H1326" s="41"/>
    </row>
    <row r="1327" spans="1:8" x14ac:dyDescent="0.25">
      <c r="A1327" s="7"/>
      <c r="C1327" s="83"/>
      <c r="H1327" s="41"/>
    </row>
    <row r="1328" spans="1:8" x14ac:dyDescent="0.25">
      <c r="A1328" s="7"/>
      <c r="C1328" s="83"/>
      <c r="H1328" s="41"/>
    </row>
    <row r="1329" spans="1:8" x14ac:dyDescent="0.25">
      <c r="A1329" s="7"/>
      <c r="C1329" s="83"/>
      <c r="H1329" s="41"/>
    </row>
    <row r="1330" spans="1:8" x14ac:dyDescent="0.25">
      <c r="A1330" s="7"/>
      <c r="C1330" s="83"/>
      <c r="H1330" s="41"/>
    </row>
    <row r="1331" spans="1:8" x14ac:dyDescent="0.25">
      <c r="A1331" s="7"/>
      <c r="C1331" s="83"/>
      <c r="H1331" s="41"/>
    </row>
    <row r="1332" spans="1:8" x14ac:dyDescent="0.25">
      <c r="A1332" s="7"/>
      <c r="C1332" s="83"/>
      <c r="H1332" s="41"/>
    </row>
    <row r="1333" spans="1:8" x14ac:dyDescent="0.25">
      <c r="A1333" s="7"/>
      <c r="C1333" s="83"/>
      <c r="H1333" s="41"/>
    </row>
    <row r="1334" spans="1:8" x14ac:dyDescent="0.25">
      <c r="A1334" s="7"/>
      <c r="C1334" s="83"/>
      <c r="H1334" s="41"/>
    </row>
    <row r="1335" spans="1:8" x14ac:dyDescent="0.25">
      <c r="A1335" s="7"/>
      <c r="C1335" s="83"/>
      <c r="H1335" s="41"/>
    </row>
    <row r="1336" spans="1:8" x14ac:dyDescent="0.25">
      <c r="A1336" s="7"/>
      <c r="C1336" s="83"/>
      <c r="H1336" s="41"/>
    </row>
    <row r="1337" spans="1:8" x14ac:dyDescent="0.25">
      <c r="A1337" s="7"/>
      <c r="C1337" s="83"/>
      <c r="H1337" s="41"/>
    </row>
    <row r="1338" spans="1:8" x14ac:dyDescent="0.25">
      <c r="A1338" s="7"/>
      <c r="C1338" s="83"/>
      <c r="H1338" s="41"/>
    </row>
    <row r="1339" spans="1:8" x14ac:dyDescent="0.25">
      <c r="A1339" s="7"/>
      <c r="C1339" s="83"/>
      <c r="H1339" s="41"/>
    </row>
    <row r="1340" spans="1:8" x14ac:dyDescent="0.25">
      <c r="A1340" s="7"/>
      <c r="C1340" s="83"/>
      <c r="H1340" s="41"/>
    </row>
    <row r="1341" spans="1:8" x14ac:dyDescent="0.25">
      <c r="A1341" s="7"/>
      <c r="C1341" s="83"/>
      <c r="H1341" s="41"/>
    </row>
    <row r="1342" spans="1:8" x14ac:dyDescent="0.25">
      <c r="A1342" s="7"/>
      <c r="C1342" s="83"/>
      <c r="H1342" s="41"/>
    </row>
    <row r="1343" spans="1:8" x14ac:dyDescent="0.25">
      <c r="A1343" s="7"/>
      <c r="C1343" s="83"/>
      <c r="H1343" s="41"/>
    </row>
    <row r="1344" spans="1:8" x14ac:dyDescent="0.25">
      <c r="A1344" s="7"/>
      <c r="C1344" s="83"/>
      <c r="H1344" s="41"/>
    </row>
    <row r="1345" spans="1:8" x14ac:dyDescent="0.25">
      <c r="A1345" s="7"/>
      <c r="C1345" s="83"/>
      <c r="H1345" s="41"/>
    </row>
    <row r="1346" spans="1:8" x14ac:dyDescent="0.25">
      <c r="A1346" s="7"/>
      <c r="C1346" s="83"/>
      <c r="H1346" s="41"/>
    </row>
    <row r="1347" spans="1:8" x14ac:dyDescent="0.25">
      <c r="A1347" s="7"/>
      <c r="C1347" s="83"/>
      <c r="H1347" s="41"/>
    </row>
    <row r="1348" spans="1:8" x14ac:dyDescent="0.25">
      <c r="A1348" s="7"/>
      <c r="C1348" s="83"/>
      <c r="H1348" s="41"/>
    </row>
    <row r="1349" spans="1:8" x14ac:dyDescent="0.25">
      <c r="A1349" s="7"/>
      <c r="C1349" s="83"/>
      <c r="H1349" s="41"/>
    </row>
    <row r="1350" spans="1:8" x14ac:dyDescent="0.25">
      <c r="A1350" s="7"/>
      <c r="C1350" s="83"/>
      <c r="H1350" s="41"/>
    </row>
    <row r="1351" spans="1:8" x14ac:dyDescent="0.25">
      <c r="A1351" s="7"/>
      <c r="C1351" s="83"/>
      <c r="H1351" s="41"/>
    </row>
    <row r="1352" spans="1:8" x14ac:dyDescent="0.25">
      <c r="A1352" s="7"/>
      <c r="C1352" s="83"/>
      <c r="H1352" s="41"/>
    </row>
    <row r="1353" spans="1:8" x14ac:dyDescent="0.25">
      <c r="A1353" s="7"/>
      <c r="C1353" s="83"/>
      <c r="H1353" s="41"/>
    </row>
    <row r="1354" spans="1:8" x14ac:dyDescent="0.25">
      <c r="A1354" s="7"/>
      <c r="C1354" s="83"/>
      <c r="H1354" s="41"/>
    </row>
    <row r="1355" spans="1:8" x14ac:dyDescent="0.25">
      <c r="A1355" s="7"/>
      <c r="C1355" s="83"/>
      <c r="H1355" s="41"/>
    </row>
    <row r="1356" spans="1:8" x14ac:dyDescent="0.25">
      <c r="A1356" s="7"/>
      <c r="C1356" s="83"/>
      <c r="H1356" s="41"/>
    </row>
    <row r="1357" spans="1:8" x14ac:dyDescent="0.25">
      <c r="A1357" s="7"/>
      <c r="C1357" s="83"/>
      <c r="H1357" s="41"/>
    </row>
    <row r="1358" spans="1:8" x14ac:dyDescent="0.25">
      <c r="A1358" s="7"/>
      <c r="C1358" s="83"/>
      <c r="H1358" s="41"/>
    </row>
    <row r="1359" spans="1:8" x14ac:dyDescent="0.25">
      <c r="A1359" s="7"/>
      <c r="C1359" s="83"/>
      <c r="H1359" s="41"/>
    </row>
    <row r="1360" spans="1:8" x14ac:dyDescent="0.25">
      <c r="A1360" s="7"/>
      <c r="C1360" s="83"/>
      <c r="H1360" s="41"/>
    </row>
    <row r="1361" spans="1:8" x14ac:dyDescent="0.25">
      <c r="A1361" s="7"/>
      <c r="C1361" s="83"/>
      <c r="H1361" s="41"/>
    </row>
    <row r="1362" spans="1:8" x14ac:dyDescent="0.25">
      <c r="A1362" s="7"/>
      <c r="C1362" s="83"/>
      <c r="H1362" s="41"/>
    </row>
    <row r="1363" spans="1:8" x14ac:dyDescent="0.25">
      <c r="A1363" s="7"/>
      <c r="C1363" s="83"/>
      <c r="H1363" s="41"/>
    </row>
    <row r="1364" spans="1:8" x14ac:dyDescent="0.25">
      <c r="A1364" s="7"/>
      <c r="C1364" s="83"/>
      <c r="H1364" s="41"/>
    </row>
    <row r="1365" spans="1:8" x14ac:dyDescent="0.25">
      <c r="A1365" s="7"/>
      <c r="C1365" s="83"/>
      <c r="H1365" s="41"/>
    </row>
    <row r="1366" spans="1:8" x14ac:dyDescent="0.25">
      <c r="A1366" s="7"/>
      <c r="C1366" s="83"/>
      <c r="H1366" s="41"/>
    </row>
    <row r="1367" spans="1:8" x14ac:dyDescent="0.25">
      <c r="A1367" s="7"/>
      <c r="C1367" s="83"/>
      <c r="H1367" s="41"/>
    </row>
    <row r="1368" spans="1:8" x14ac:dyDescent="0.25">
      <c r="A1368" s="7"/>
      <c r="C1368" s="83"/>
      <c r="H1368" s="41"/>
    </row>
    <row r="1369" spans="1:8" x14ac:dyDescent="0.25">
      <c r="A1369" s="7"/>
      <c r="C1369" s="83"/>
      <c r="H1369" s="41"/>
    </row>
    <row r="1370" spans="1:8" x14ac:dyDescent="0.25">
      <c r="A1370" s="7"/>
      <c r="C1370" s="83"/>
      <c r="H1370" s="41"/>
    </row>
    <row r="1371" spans="1:8" x14ac:dyDescent="0.25">
      <c r="A1371" s="7"/>
      <c r="C1371" s="83"/>
      <c r="H1371" s="41"/>
    </row>
    <row r="1372" spans="1:8" x14ac:dyDescent="0.25">
      <c r="A1372" s="7"/>
      <c r="C1372" s="83"/>
      <c r="H1372" s="41"/>
    </row>
    <row r="1373" spans="1:8" x14ac:dyDescent="0.25">
      <c r="A1373" s="7"/>
      <c r="C1373" s="83"/>
      <c r="H1373" s="41"/>
    </row>
    <row r="1374" spans="1:8" x14ac:dyDescent="0.25">
      <c r="A1374" s="7"/>
      <c r="C1374" s="83"/>
      <c r="H1374" s="41"/>
    </row>
    <row r="1375" spans="1:8" x14ac:dyDescent="0.25">
      <c r="A1375" s="7"/>
      <c r="C1375" s="83"/>
      <c r="H1375" s="41"/>
    </row>
    <row r="1376" spans="1:8" x14ac:dyDescent="0.25">
      <c r="A1376" s="7"/>
      <c r="C1376" s="83"/>
      <c r="H1376" s="41"/>
    </row>
    <row r="1377" spans="1:8" x14ac:dyDescent="0.25">
      <c r="A1377" s="7"/>
      <c r="C1377" s="83"/>
      <c r="H1377" s="41"/>
    </row>
    <row r="1378" spans="1:8" x14ac:dyDescent="0.25">
      <c r="A1378" s="7"/>
      <c r="C1378" s="83"/>
      <c r="H1378" s="41"/>
    </row>
    <row r="1379" spans="1:8" x14ac:dyDescent="0.25">
      <c r="A1379" s="7"/>
      <c r="C1379" s="83"/>
      <c r="H1379" s="41"/>
    </row>
    <row r="1380" spans="1:8" x14ac:dyDescent="0.25">
      <c r="A1380" s="7"/>
      <c r="C1380" s="83"/>
      <c r="H1380" s="41"/>
    </row>
    <row r="1381" spans="1:8" x14ac:dyDescent="0.25">
      <c r="A1381" s="7"/>
      <c r="C1381" s="83"/>
      <c r="H1381" s="41"/>
    </row>
    <row r="1382" spans="1:8" x14ac:dyDescent="0.25">
      <c r="A1382" s="7"/>
      <c r="C1382" s="83"/>
      <c r="H1382" s="41"/>
    </row>
    <row r="1383" spans="1:8" x14ac:dyDescent="0.25">
      <c r="A1383" s="7"/>
      <c r="C1383" s="83"/>
      <c r="H1383" s="41"/>
    </row>
    <row r="1384" spans="1:8" x14ac:dyDescent="0.25">
      <c r="A1384" s="7"/>
      <c r="C1384" s="83"/>
      <c r="H1384" s="41"/>
    </row>
    <row r="1385" spans="1:8" x14ac:dyDescent="0.25">
      <c r="A1385" s="7"/>
      <c r="C1385" s="83"/>
      <c r="H1385" s="41"/>
    </row>
    <row r="1386" spans="1:8" x14ac:dyDescent="0.25">
      <c r="A1386" s="7"/>
      <c r="C1386" s="83"/>
      <c r="H1386" s="41"/>
    </row>
    <row r="1387" spans="1:8" x14ac:dyDescent="0.25">
      <c r="A1387" s="7"/>
      <c r="C1387" s="83"/>
      <c r="H1387" s="41"/>
    </row>
    <row r="1388" spans="1:8" x14ac:dyDescent="0.25">
      <c r="A1388" s="7"/>
      <c r="C1388" s="83"/>
      <c r="H1388" s="41"/>
    </row>
    <row r="1389" spans="1:8" x14ac:dyDescent="0.25">
      <c r="A1389" s="7"/>
      <c r="C1389" s="83"/>
      <c r="H1389" s="41"/>
    </row>
    <row r="1390" spans="1:8" x14ac:dyDescent="0.25">
      <c r="A1390" s="7"/>
      <c r="C1390" s="83"/>
      <c r="H1390" s="41"/>
    </row>
    <row r="1391" spans="1:8" x14ac:dyDescent="0.25">
      <c r="A1391" s="7"/>
      <c r="C1391" s="83"/>
      <c r="H1391" s="41"/>
    </row>
    <row r="1392" spans="1:8" x14ac:dyDescent="0.25">
      <c r="A1392" s="7"/>
      <c r="C1392" s="83"/>
      <c r="H1392" s="41"/>
    </row>
    <row r="1393" spans="1:8" x14ac:dyDescent="0.25">
      <c r="A1393" s="7"/>
      <c r="C1393" s="83"/>
      <c r="H1393" s="41"/>
    </row>
    <row r="1394" spans="1:8" x14ac:dyDescent="0.25">
      <c r="A1394" s="7"/>
      <c r="C1394" s="83"/>
      <c r="H1394" s="41"/>
    </row>
    <row r="1395" spans="1:8" x14ac:dyDescent="0.25">
      <c r="A1395" s="7"/>
      <c r="C1395" s="83"/>
      <c r="H1395" s="41"/>
    </row>
    <row r="1396" spans="1:8" x14ac:dyDescent="0.25">
      <c r="A1396" s="7"/>
      <c r="C1396" s="83"/>
      <c r="H1396" s="41"/>
    </row>
    <row r="1397" spans="1:8" x14ac:dyDescent="0.25">
      <c r="A1397" s="7"/>
      <c r="C1397" s="83"/>
      <c r="H1397" s="41"/>
    </row>
    <row r="1398" spans="1:8" x14ac:dyDescent="0.25">
      <c r="A1398" s="7"/>
      <c r="C1398" s="83"/>
      <c r="H1398" s="41"/>
    </row>
    <row r="1399" spans="1:8" x14ac:dyDescent="0.25">
      <c r="A1399" s="7"/>
      <c r="C1399" s="83"/>
      <c r="H1399" s="41"/>
    </row>
    <row r="1400" spans="1:8" x14ac:dyDescent="0.25">
      <c r="A1400" s="7"/>
      <c r="C1400" s="83"/>
      <c r="H1400" s="41"/>
    </row>
    <row r="1401" spans="1:8" x14ac:dyDescent="0.25">
      <c r="A1401" s="7"/>
      <c r="C1401" s="83"/>
      <c r="H1401" s="41"/>
    </row>
    <row r="1402" spans="1:8" x14ac:dyDescent="0.25">
      <c r="A1402" s="7"/>
      <c r="C1402" s="83"/>
      <c r="H1402" s="41"/>
    </row>
    <row r="1403" spans="1:8" x14ac:dyDescent="0.25">
      <c r="A1403" s="7"/>
      <c r="C1403" s="83"/>
      <c r="H1403" s="41"/>
    </row>
    <row r="1404" spans="1:8" x14ac:dyDescent="0.25">
      <c r="A1404" s="7"/>
      <c r="C1404" s="83"/>
      <c r="H1404" s="41"/>
    </row>
    <row r="1405" spans="1:8" x14ac:dyDescent="0.25">
      <c r="A1405" s="7"/>
      <c r="C1405" s="83"/>
      <c r="H1405" s="41"/>
    </row>
    <row r="1406" spans="1:8" x14ac:dyDescent="0.25">
      <c r="A1406" s="7"/>
      <c r="C1406" s="83"/>
      <c r="H1406" s="41"/>
    </row>
    <row r="1407" spans="1:8" x14ac:dyDescent="0.25">
      <c r="A1407" s="7"/>
      <c r="C1407" s="83"/>
      <c r="H1407" s="41"/>
    </row>
    <row r="1408" spans="1:8" x14ac:dyDescent="0.25">
      <c r="A1408" s="7"/>
      <c r="C1408" s="83"/>
      <c r="H1408" s="41"/>
    </row>
    <row r="1409" spans="1:8" x14ac:dyDescent="0.25">
      <c r="A1409" s="7"/>
      <c r="C1409" s="83"/>
      <c r="H1409" s="41"/>
    </row>
    <row r="1410" spans="1:8" x14ac:dyDescent="0.25">
      <c r="A1410" s="7"/>
      <c r="C1410" s="83"/>
      <c r="H1410" s="41"/>
    </row>
    <row r="1411" spans="1:8" x14ac:dyDescent="0.25">
      <c r="A1411" s="7"/>
      <c r="C1411" s="83"/>
      <c r="H1411" s="41"/>
    </row>
    <row r="1412" spans="1:8" x14ac:dyDescent="0.25">
      <c r="A1412" s="7"/>
      <c r="C1412" s="83"/>
      <c r="H1412" s="41"/>
    </row>
    <row r="1413" spans="1:8" x14ac:dyDescent="0.25">
      <c r="A1413" s="7"/>
      <c r="C1413" s="83"/>
      <c r="H1413" s="41"/>
    </row>
    <row r="1414" spans="1:8" x14ac:dyDescent="0.25">
      <c r="A1414" s="7"/>
      <c r="C1414" s="83"/>
      <c r="H1414" s="41"/>
    </row>
    <row r="1415" spans="1:8" x14ac:dyDescent="0.25">
      <c r="A1415" s="7"/>
      <c r="C1415" s="83"/>
      <c r="H1415" s="41"/>
    </row>
    <row r="1416" spans="1:8" x14ac:dyDescent="0.25">
      <c r="A1416" s="7"/>
      <c r="C1416" s="83"/>
      <c r="H1416" s="41"/>
    </row>
    <row r="1417" spans="1:8" x14ac:dyDescent="0.25">
      <c r="A1417" s="7"/>
      <c r="C1417" s="83"/>
      <c r="H1417" s="41"/>
    </row>
    <row r="1418" spans="1:8" x14ac:dyDescent="0.25">
      <c r="A1418" s="7"/>
      <c r="C1418" s="83"/>
      <c r="H1418" s="41"/>
    </row>
    <row r="1419" spans="1:8" x14ac:dyDescent="0.25">
      <c r="A1419" s="7"/>
      <c r="C1419" s="83"/>
      <c r="H1419" s="41"/>
    </row>
    <row r="1420" spans="1:8" x14ac:dyDescent="0.25">
      <c r="A1420" s="7"/>
      <c r="C1420" s="83"/>
      <c r="H1420" s="41"/>
    </row>
    <row r="1421" spans="1:8" x14ac:dyDescent="0.25">
      <c r="A1421" s="7"/>
      <c r="C1421" s="83"/>
      <c r="H1421" s="41"/>
    </row>
    <row r="1422" spans="1:8" x14ac:dyDescent="0.25">
      <c r="A1422" s="7"/>
      <c r="C1422" s="83"/>
      <c r="H1422" s="41"/>
    </row>
    <row r="1423" spans="1:8" x14ac:dyDescent="0.25">
      <c r="A1423" s="7"/>
      <c r="C1423" s="83"/>
      <c r="H1423" s="41"/>
    </row>
    <row r="1424" spans="1:8" x14ac:dyDescent="0.25">
      <c r="A1424" s="7"/>
      <c r="C1424" s="83"/>
      <c r="H1424" s="41"/>
    </row>
    <row r="1425" spans="1:8" x14ac:dyDescent="0.25">
      <c r="A1425" s="7"/>
      <c r="C1425" s="83"/>
      <c r="H1425" s="41"/>
    </row>
    <row r="1426" spans="1:8" x14ac:dyDescent="0.25">
      <c r="A1426" s="7"/>
      <c r="C1426" s="83"/>
      <c r="H1426" s="41"/>
    </row>
    <row r="1427" spans="1:8" x14ac:dyDescent="0.25">
      <c r="A1427" s="7"/>
      <c r="C1427" s="83"/>
      <c r="H1427" s="41"/>
    </row>
    <row r="1428" spans="1:8" x14ac:dyDescent="0.25">
      <c r="A1428" s="7"/>
      <c r="C1428" s="83"/>
      <c r="H1428" s="41"/>
    </row>
    <row r="1429" spans="1:8" x14ac:dyDescent="0.25">
      <c r="A1429" s="7"/>
      <c r="C1429" s="83"/>
      <c r="H1429" s="41"/>
    </row>
    <row r="1430" spans="1:8" x14ac:dyDescent="0.25">
      <c r="A1430" s="7"/>
      <c r="C1430" s="83"/>
      <c r="H1430" s="41"/>
    </row>
    <row r="1431" spans="1:8" x14ac:dyDescent="0.25">
      <c r="A1431" s="7"/>
      <c r="C1431" s="83"/>
      <c r="H1431" s="41"/>
    </row>
    <row r="1432" spans="1:8" x14ac:dyDescent="0.25">
      <c r="A1432" s="7"/>
      <c r="C1432" s="83"/>
      <c r="H1432" s="41"/>
    </row>
    <row r="1433" spans="1:8" x14ac:dyDescent="0.25">
      <c r="A1433" s="7"/>
      <c r="C1433" s="83"/>
      <c r="H1433" s="41"/>
    </row>
    <row r="1434" spans="1:8" x14ac:dyDescent="0.25">
      <c r="A1434" s="7"/>
      <c r="C1434" s="83"/>
      <c r="H1434" s="41"/>
    </row>
    <row r="1435" spans="1:8" x14ac:dyDescent="0.25">
      <c r="A1435" s="7"/>
      <c r="C1435" s="83"/>
      <c r="H1435" s="41"/>
    </row>
    <row r="1436" spans="1:8" x14ac:dyDescent="0.25">
      <c r="A1436" s="7"/>
      <c r="C1436" s="83"/>
      <c r="H1436" s="41"/>
    </row>
    <row r="1437" spans="1:8" x14ac:dyDescent="0.25">
      <c r="A1437" s="7"/>
      <c r="C1437" s="83"/>
      <c r="H1437" s="41"/>
    </row>
    <row r="1438" spans="1:8" x14ac:dyDescent="0.25">
      <c r="A1438" s="7"/>
      <c r="C1438" s="83"/>
      <c r="H1438" s="41"/>
    </row>
    <row r="1439" spans="1:8" x14ac:dyDescent="0.25">
      <c r="A1439" s="7"/>
      <c r="C1439" s="83"/>
      <c r="H1439" s="41"/>
    </row>
    <row r="1440" spans="1:8" x14ac:dyDescent="0.25">
      <c r="A1440" s="7"/>
      <c r="C1440" s="83"/>
      <c r="H1440" s="41"/>
    </row>
    <row r="1441" spans="1:8" x14ac:dyDescent="0.25">
      <c r="A1441" s="7"/>
      <c r="C1441" s="83"/>
      <c r="H1441" s="41"/>
    </row>
    <row r="1442" spans="1:8" x14ac:dyDescent="0.25">
      <c r="A1442" s="7"/>
      <c r="C1442" s="83"/>
      <c r="H1442" s="41"/>
    </row>
    <row r="1443" spans="1:8" x14ac:dyDescent="0.25">
      <c r="A1443" s="7"/>
      <c r="C1443" s="83"/>
      <c r="H1443" s="41"/>
    </row>
    <row r="1444" spans="1:8" x14ac:dyDescent="0.25">
      <c r="A1444" s="7"/>
      <c r="C1444" s="83"/>
      <c r="H1444" s="41"/>
    </row>
    <row r="1445" spans="1:8" x14ac:dyDescent="0.25">
      <c r="A1445" s="7"/>
      <c r="C1445" s="83"/>
      <c r="H1445" s="41"/>
    </row>
    <row r="1446" spans="1:8" x14ac:dyDescent="0.25">
      <c r="A1446" s="7"/>
      <c r="C1446" s="83"/>
      <c r="H1446" s="41"/>
    </row>
    <row r="1447" spans="1:8" x14ac:dyDescent="0.25">
      <c r="A1447" s="7"/>
      <c r="C1447" s="83"/>
      <c r="H1447" s="41"/>
    </row>
    <row r="1448" spans="1:8" x14ac:dyDescent="0.25">
      <c r="A1448" s="7"/>
      <c r="C1448" s="83"/>
      <c r="H1448" s="41"/>
    </row>
    <row r="1449" spans="1:8" x14ac:dyDescent="0.25">
      <c r="A1449" s="7"/>
      <c r="C1449" s="83"/>
      <c r="H1449" s="41"/>
    </row>
    <row r="1450" spans="1:8" x14ac:dyDescent="0.25">
      <c r="A1450" s="7"/>
      <c r="C1450" s="83"/>
      <c r="H1450" s="41"/>
    </row>
    <row r="1451" spans="1:8" x14ac:dyDescent="0.25">
      <c r="A1451" s="7"/>
      <c r="C1451" s="83"/>
      <c r="H1451" s="41"/>
    </row>
    <row r="1452" spans="1:8" x14ac:dyDescent="0.25">
      <c r="A1452" s="7"/>
      <c r="C1452" s="83"/>
      <c r="H1452" s="41"/>
    </row>
    <row r="1453" spans="1:8" x14ac:dyDescent="0.25">
      <c r="A1453" s="7"/>
      <c r="C1453" s="83"/>
      <c r="H1453" s="41"/>
    </row>
    <row r="1454" spans="1:8" x14ac:dyDescent="0.25">
      <c r="A1454" s="7"/>
      <c r="C1454" s="83"/>
      <c r="H1454" s="41"/>
    </row>
    <row r="1455" spans="1:8" x14ac:dyDescent="0.25">
      <c r="A1455" s="7"/>
      <c r="C1455" s="83"/>
      <c r="H1455" s="41"/>
    </row>
    <row r="1456" spans="1:8" x14ac:dyDescent="0.25">
      <c r="A1456" s="7"/>
      <c r="C1456" s="83"/>
      <c r="H1456" s="41"/>
    </row>
    <row r="1457" spans="1:8" x14ac:dyDescent="0.25">
      <c r="A1457" s="7"/>
      <c r="C1457" s="83"/>
      <c r="H1457" s="41"/>
    </row>
    <row r="1458" spans="1:8" x14ac:dyDescent="0.25">
      <c r="A1458" s="7"/>
      <c r="C1458" s="83"/>
      <c r="H1458" s="41"/>
    </row>
    <row r="1459" spans="1:8" x14ac:dyDescent="0.25">
      <c r="A1459" s="7"/>
      <c r="C1459" s="83"/>
      <c r="H1459" s="41"/>
    </row>
    <row r="1460" spans="1:8" x14ac:dyDescent="0.25">
      <c r="A1460" s="7"/>
      <c r="C1460" s="83"/>
      <c r="H1460" s="41"/>
    </row>
    <row r="1461" spans="1:8" x14ac:dyDescent="0.25">
      <c r="A1461" s="7"/>
      <c r="C1461" s="83"/>
      <c r="H1461" s="41"/>
    </row>
    <row r="1462" spans="1:8" x14ac:dyDescent="0.25">
      <c r="A1462" s="7"/>
      <c r="C1462" s="83"/>
      <c r="H1462" s="41"/>
    </row>
    <row r="1463" spans="1:8" x14ac:dyDescent="0.25">
      <c r="A1463" s="7"/>
      <c r="C1463" s="83"/>
      <c r="H1463" s="41"/>
    </row>
    <row r="1464" spans="1:8" x14ac:dyDescent="0.25">
      <c r="A1464" s="7"/>
      <c r="C1464" s="83"/>
      <c r="H1464" s="41"/>
    </row>
    <row r="1465" spans="1:8" x14ac:dyDescent="0.25">
      <c r="A1465" s="7"/>
      <c r="C1465" s="83"/>
      <c r="H1465" s="41"/>
    </row>
    <row r="1466" spans="1:8" x14ac:dyDescent="0.25">
      <c r="A1466" s="7"/>
      <c r="C1466" s="83"/>
      <c r="H1466" s="41"/>
    </row>
    <row r="1467" spans="1:8" x14ac:dyDescent="0.25">
      <c r="A1467" s="7"/>
      <c r="C1467" s="83"/>
      <c r="H1467" s="41"/>
    </row>
    <row r="1468" spans="1:8" x14ac:dyDescent="0.25">
      <c r="A1468" s="7"/>
      <c r="C1468" s="83"/>
      <c r="H1468" s="41"/>
    </row>
    <row r="1469" spans="1:8" x14ac:dyDescent="0.25">
      <c r="A1469" s="7"/>
      <c r="C1469" s="83"/>
      <c r="H1469" s="41"/>
    </row>
    <row r="1470" spans="1:8" x14ac:dyDescent="0.25">
      <c r="A1470" s="7"/>
      <c r="C1470" s="83"/>
      <c r="H1470" s="41"/>
    </row>
    <row r="1471" spans="1:8" x14ac:dyDescent="0.25">
      <c r="A1471" s="7"/>
      <c r="C1471" s="83"/>
      <c r="H1471" s="41"/>
    </row>
    <row r="1472" spans="1:8" x14ac:dyDescent="0.25">
      <c r="A1472" s="7"/>
      <c r="C1472" s="83"/>
      <c r="H1472" s="41"/>
    </row>
    <row r="1473" spans="1:8" x14ac:dyDescent="0.25">
      <c r="A1473" s="7"/>
      <c r="C1473" s="83"/>
      <c r="H1473" s="41"/>
    </row>
    <row r="1474" spans="1:8" x14ac:dyDescent="0.25">
      <c r="A1474" s="7"/>
      <c r="C1474" s="83"/>
      <c r="H1474" s="41"/>
    </row>
    <row r="1475" spans="1:8" x14ac:dyDescent="0.25">
      <c r="A1475" s="7"/>
      <c r="C1475" s="83"/>
      <c r="H1475" s="41"/>
    </row>
    <row r="1476" spans="1:8" x14ac:dyDescent="0.25">
      <c r="A1476" s="7"/>
      <c r="C1476" s="83"/>
      <c r="H1476" s="41"/>
    </row>
    <row r="1477" spans="1:8" x14ac:dyDescent="0.25">
      <c r="A1477" s="7"/>
      <c r="C1477" s="83"/>
      <c r="H1477" s="41"/>
    </row>
    <row r="1478" spans="1:8" x14ac:dyDescent="0.25">
      <c r="A1478" s="7"/>
      <c r="C1478" s="83"/>
      <c r="H1478" s="41"/>
    </row>
    <row r="1479" spans="1:8" x14ac:dyDescent="0.25">
      <c r="A1479" s="7"/>
      <c r="C1479" s="83"/>
      <c r="H1479" s="41"/>
    </row>
    <row r="1480" spans="1:8" x14ac:dyDescent="0.25">
      <c r="A1480" s="7"/>
      <c r="C1480" s="83"/>
      <c r="H1480" s="41"/>
    </row>
    <row r="1481" spans="1:8" x14ac:dyDescent="0.25">
      <c r="A1481" s="7"/>
      <c r="C1481" s="83"/>
      <c r="H1481" s="41"/>
    </row>
    <row r="1482" spans="1:8" x14ac:dyDescent="0.25">
      <c r="A1482" s="7"/>
      <c r="C1482" s="83"/>
      <c r="H1482" s="41"/>
    </row>
    <row r="1483" spans="1:8" x14ac:dyDescent="0.25">
      <c r="A1483" s="7"/>
      <c r="C1483" s="83"/>
      <c r="H1483" s="41"/>
    </row>
    <row r="1484" spans="1:8" x14ac:dyDescent="0.25">
      <c r="A1484" s="7"/>
      <c r="C1484" s="83"/>
      <c r="H1484" s="41"/>
    </row>
    <row r="1485" spans="1:8" x14ac:dyDescent="0.25">
      <c r="A1485" s="7"/>
      <c r="C1485" s="83"/>
      <c r="H1485" s="41"/>
    </row>
    <row r="1486" spans="1:8" x14ac:dyDescent="0.25">
      <c r="A1486" s="7"/>
      <c r="C1486" s="83"/>
      <c r="H1486" s="41"/>
    </row>
    <row r="1487" spans="1:8" x14ac:dyDescent="0.25">
      <c r="A1487" s="7"/>
      <c r="C1487" s="83"/>
      <c r="H1487" s="41"/>
    </row>
    <row r="1488" spans="1:8" x14ac:dyDescent="0.25">
      <c r="A1488" s="7"/>
      <c r="C1488" s="83"/>
      <c r="H1488" s="41"/>
    </row>
    <row r="1489" spans="1:8" x14ac:dyDescent="0.25">
      <c r="A1489" s="7"/>
      <c r="C1489" s="83"/>
      <c r="H1489" s="41"/>
    </row>
    <row r="1490" spans="1:8" x14ac:dyDescent="0.25">
      <c r="A1490" s="7"/>
      <c r="C1490" s="83"/>
      <c r="H1490" s="41"/>
    </row>
    <row r="1491" spans="1:8" x14ac:dyDescent="0.25">
      <c r="A1491" s="7"/>
      <c r="C1491" s="83"/>
      <c r="H1491" s="41"/>
    </row>
    <row r="1492" spans="1:8" x14ac:dyDescent="0.25">
      <c r="A1492" s="7"/>
      <c r="C1492" s="83"/>
      <c r="H1492" s="41"/>
    </row>
    <row r="1493" spans="1:8" x14ac:dyDescent="0.25">
      <c r="A1493" s="7"/>
      <c r="C1493" s="83"/>
      <c r="H1493" s="41"/>
    </row>
    <row r="1494" spans="1:8" x14ac:dyDescent="0.25">
      <c r="A1494" s="7"/>
      <c r="C1494" s="83"/>
      <c r="H1494" s="41"/>
    </row>
    <row r="1495" spans="1:8" x14ac:dyDescent="0.25">
      <c r="A1495" s="7"/>
      <c r="C1495" s="83"/>
      <c r="H1495" s="41"/>
    </row>
    <row r="1496" spans="1:8" x14ac:dyDescent="0.25">
      <c r="A1496" s="7"/>
      <c r="C1496" s="83"/>
      <c r="H1496" s="41"/>
    </row>
    <row r="1497" spans="1:8" x14ac:dyDescent="0.25">
      <c r="A1497" s="7"/>
      <c r="C1497" s="83"/>
      <c r="H1497" s="41"/>
    </row>
    <row r="1498" spans="1:8" x14ac:dyDescent="0.25">
      <c r="A1498" s="7"/>
      <c r="C1498" s="83"/>
      <c r="H1498" s="41"/>
    </row>
    <row r="1499" spans="1:8" x14ac:dyDescent="0.25">
      <c r="A1499" s="7"/>
      <c r="C1499" s="83"/>
      <c r="H1499" s="41"/>
    </row>
    <row r="1500" spans="1:8" x14ac:dyDescent="0.25">
      <c r="A1500" s="7"/>
      <c r="C1500" s="83"/>
      <c r="H1500" s="41"/>
    </row>
    <row r="1501" spans="1:8" x14ac:dyDescent="0.25">
      <c r="A1501" s="7"/>
      <c r="C1501" s="83"/>
      <c r="H1501" s="41"/>
    </row>
    <row r="1502" spans="1:8" x14ac:dyDescent="0.25">
      <c r="A1502" s="7"/>
      <c r="C1502" s="83"/>
      <c r="H1502" s="41"/>
    </row>
    <row r="1503" spans="1:8" x14ac:dyDescent="0.25">
      <c r="A1503" s="7"/>
      <c r="C1503" s="83"/>
      <c r="H1503" s="41"/>
    </row>
    <row r="1504" spans="1:8" x14ac:dyDescent="0.25">
      <c r="A1504" s="7"/>
      <c r="C1504" s="83"/>
      <c r="H1504" s="41"/>
    </row>
    <row r="1505" spans="1:8" x14ac:dyDescent="0.25">
      <c r="A1505" s="7"/>
      <c r="C1505" s="83"/>
      <c r="H1505" s="41"/>
    </row>
    <row r="1506" spans="1:8" x14ac:dyDescent="0.25">
      <c r="A1506" s="7"/>
      <c r="C1506" s="83"/>
      <c r="H1506" s="41"/>
    </row>
    <row r="1507" spans="1:8" x14ac:dyDescent="0.25">
      <c r="A1507" s="7"/>
    </row>
    <row r="1508" spans="1:8" x14ac:dyDescent="0.25">
      <c r="A1508" s="7"/>
    </row>
    <row r="1509" spans="1:8" x14ac:dyDescent="0.25">
      <c r="A1509" s="7"/>
      <c r="C1509" s="67"/>
    </row>
    <row r="1510" spans="1:8" x14ac:dyDescent="0.25">
      <c r="A1510" s="7"/>
      <c r="C1510" s="68"/>
      <c r="H1510" s="69"/>
    </row>
  </sheetData>
  <dataConsolidate link="1"/>
  <mergeCells count="5">
    <mergeCell ref="B8:H8"/>
    <mergeCell ref="B2:H2"/>
    <mergeCell ref="B5:C5"/>
    <mergeCell ref="B6:C6"/>
    <mergeCell ref="E4:F4"/>
  </mergeCells>
  <conditionalFormatting sqref="G7:H7">
    <cfRule type="cellIs" dxfId="13" priority="4" operator="lessThan">
      <formula>0</formula>
    </cfRule>
    <cfRule type="cellIs" dxfId="12" priority="5" operator="greaterThan">
      <formula>0</formula>
    </cfRule>
  </conditionalFormatting>
  <conditionalFormatting sqref="D5:E7">
    <cfRule type="cellIs" dxfId="11" priority="6" operator="lessThan">
      <formula>0</formula>
    </cfRule>
    <cfRule type="cellIs" dxfId="10" priority="7" operator="greaterThan">
      <formula>0</formula>
    </cfRule>
  </conditionalFormatting>
  <conditionalFormatting sqref="G5:G6">
    <cfRule type="cellIs" dxfId="9" priority="1" operator="lessThan">
      <formula>0</formula>
    </cfRule>
    <cfRule type="cellIs" dxfId="8" priority="2" operator="greaterThan">
      <formula>0</formula>
    </cfRule>
  </conditionalFormatting>
  <pageMargins left="0.51180555555555496" right="0.51180555555555496" top="0.78749999999999998" bottom="0.78749999999999998" header="0.51180555555555496" footer="0.51180555555555496"/>
  <pageSetup paperSize="9" scale="25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62DFB6F-20A1-4FA2-BA9A-1BFBB974E7C0}">
          <x14:formula1>
            <xm:f>TIPOS!$A$43:$A$44</xm:f>
          </x14:formula1>
          <xm:sqref>B10:B1506</xm:sqref>
        </x14:dataValidation>
        <x14:dataValidation type="list" allowBlank="1" showInputMessage="1" showErrorMessage="1" xr:uid="{F853921E-102A-4D8E-8EDE-8104FBD350AF}">
          <x14:formula1>
            <xm:f>SERVIÇOS!$A$2:$A$18</xm:f>
          </x14:formula1>
          <xm:sqref>D10:D1506</xm:sqref>
        </x14:dataValidation>
        <x14:dataValidation type="list" allowBlank="1" showInputMessage="1" showErrorMessage="1" xr:uid="{238DF138-3B97-4909-B275-2DDF80225FE3}">
          <x14:formula1>
            <xm:f>CLIENTES!$A$2:$A$479</xm:f>
          </x14:formula1>
          <xm:sqref>G10:G1506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4"/>
  <sheetViews>
    <sheetView topLeftCell="A172" zoomScale="85" zoomScaleNormal="85" workbookViewId="0">
      <selection activeCell="A203" sqref="A203"/>
    </sheetView>
  </sheetViews>
  <sheetFormatPr defaultRowHeight="15" x14ac:dyDescent="0.25"/>
  <cols>
    <col min="1" max="2" width="39.42578125" customWidth="1"/>
    <col min="3" max="3" width="25" customWidth="1"/>
    <col min="4" max="4" width="11.140625" customWidth="1"/>
    <col min="5" max="5" width="15" customWidth="1"/>
    <col min="6" max="6" width="12.42578125" customWidth="1"/>
    <col min="7" max="7" width="19.140625" customWidth="1"/>
    <col min="8" max="8" width="17.42578125" customWidth="1"/>
    <col min="9" max="9" width="18" style="31" customWidth="1"/>
    <col min="10" max="10" width="19.42578125" style="31" customWidth="1"/>
    <col min="11" max="12" width="17.28515625" style="31" customWidth="1"/>
    <col min="13" max="13" width="16.7109375" style="31" customWidth="1"/>
    <col min="14" max="14" width="13.7109375" customWidth="1"/>
    <col min="15" max="15" width="13.140625" customWidth="1"/>
    <col min="16" max="16" width="36.28515625" customWidth="1"/>
    <col min="17" max="17" width="11.5703125" bestFit="1" customWidth="1"/>
    <col min="18" max="18" width="14.85546875" customWidth="1"/>
    <col min="19" max="20" width="32.140625" customWidth="1"/>
    <col min="21" max="21" width="16.28515625" customWidth="1"/>
    <col min="22" max="22" width="16.5703125" customWidth="1"/>
    <col min="23" max="1024" width="8.5703125" customWidth="1"/>
  </cols>
  <sheetData>
    <row r="1" spans="1:13" x14ac:dyDescent="0.25">
      <c r="A1" s="8" t="s">
        <v>444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32" t="s">
        <v>88</v>
      </c>
      <c r="I1" s="32" t="s">
        <v>89</v>
      </c>
      <c r="J1" s="32" t="s">
        <v>90</v>
      </c>
      <c r="K1" s="32" t="s">
        <v>91</v>
      </c>
      <c r="L1" s="32" t="s">
        <v>92</v>
      </c>
      <c r="M1" s="32" t="s">
        <v>93</v>
      </c>
    </row>
    <row r="2" spans="1:13" x14ac:dyDescent="0.25">
      <c r="A2" t="s">
        <v>418</v>
      </c>
      <c r="B2" s="33"/>
      <c r="H2" s="31"/>
      <c r="I2" s="34"/>
      <c r="J2" s="34"/>
      <c r="K2" s="35"/>
      <c r="L2" s="35"/>
      <c r="M2" s="34"/>
    </row>
    <row r="3" spans="1:13" x14ac:dyDescent="0.25">
      <c r="A3" t="s">
        <v>336</v>
      </c>
      <c r="B3" s="33"/>
      <c r="H3" s="31"/>
      <c r="I3" s="34"/>
      <c r="J3" s="34"/>
      <c r="K3" s="35"/>
      <c r="L3" s="35"/>
      <c r="M3" s="34"/>
    </row>
    <row r="4" spans="1:13" x14ac:dyDescent="0.25">
      <c r="A4" t="s">
        <v>107</v>
      </c>
      <c r="B4" s="33"/>
      <c r="H4" s="31"/>
      <c r="I4" s="34"/>
      <c r="J4" s="34"/>
      <c r="K4" s="35"/>
      <c r="L4" s="35"/>
      <c r="M4" s="34"/>
    </row>
    <row r="5" spans="1:13" x14ac:dyDescent="0.25">
      <c r="A5" t="s">
        <v>270</v>
      </c>
      <c r="H5" s="31"/>
      <c r="I5" s="34"/>
      <c r="J5" s="34"/>
      <c r="K5" s="35"/>
      <c r="L5" s="35"/>
      <c r="M5" s="34"/>
    </row>
    <row r="6" spans="1:13" x14ac:dyDescent="0.25">
      <c r="A6" t="s">
        <v>112</v>
      </c>
      <c r="H6" s="31"/>
      <c r="I6" s="34"/>
      <c r="J6" s="34"/>
      <c r="K6" s="35"/>
      <c r="L6" s="35"/>
      <c r="M6" s="34"/>
    </row>
    <row r="7" spans="1:13" x14ac:dyDescent="0.25">
      <c r="A7" t="s">
        <v>268</v>
      </c>
      <c r="B7" s="33"/>
      <c r="H7" s="31"/>
      <c r="I7" s="34"/>
      <c r="J7" s="34"/>
      <c r="K7" s="35"/>
      <c r="L7" s="35"/>
      <c r="M7" s="34"/>
    </row>
    <row r="8" spans="1:13" x14ac:dyDescent="0.25">
      <c r="A8" t="s">
        <v>125</v>
      </c>
      <c r="H8" s="31"/>
      <c r="I8" s="34"/>
      <c r="J8" s="34"/>
      <c r="K8" s="35"/>
      <c r="L8" s="35"/>
      <c r="M8" s="34"/>
    </row>
    <row r="9" spans="1:13" x14ac:dyDescent="0.25">
      <c r="A9" t="s">
        <v>127</v>
      </c>
      <c r="B9" s="33"/>
      <c r="H9" s="31"/>
      <c r="I9" s="34"/>
      <c r="J9" s="34"/>
      <c r="K9" s="35"/>
      <c r="L9" s="35"/>
      <c r="M9" s="34"/>
    </row>
    <row r="10" spans="1:13" x14ac:dyDescent="0.25">
      <c r="A10" t="s">
        <v>23</v>
      </c>
      <c r="B10" s="33" t="s">
        <v>427</v>
      </c>
      <c r="H10" s="31"/>
      <c r="I10" s="34"/>
      <c r="J10" s="34"/>
      <c r="K10" s="35"/>
      <c r="L10" s="35"/>
      <c r="M10" s="34"/>
    </row>
    <row r="11" spans="1:13" x14ac:dyDescent="0.25">
      <c r="A11" t="s">
        <v>134</v>
      </c>
      <c r="B11" s="33"/>
      <c r="H11" s="31"/>
      <c r="I11" s="34">
        <v>22189720000180</v>
      </c>
      <c r="J11" s="34">
        <v>2667753909</v>
      </c>
      <c r="K11" s="35" t="s">
        <v>163</v>
      </c>
      <c r="L11" s="35"/>
      <c r="M11" s="34" t="s">
        <v>164</v>
      </c>
    </row>
    <row r="12" spans="1:13" x14ac:dyDescent="0.25">
      <c r="A12" t="s">
        <v>136</v>
      </c>
      <c r="H12" s="31"/>
      <c r="I12" s="34"/>
      <c r="J12" s="34"/>
      <c r="K12" s="35"/>
      <c r="L12" s="35"/>
      <c r="M12" s="34"/>
    </row>
    <row r="13" spans="1:13" x14ac:dyDescent="0.25">
      <c r="A13" t="s">
        <v>332</v>
      </c>
      <c r="B13" s="33"/>
      <c r="H13" s="31"/>
      <c r="I13" s="34"/>
      <c r="J13" s="34"/>
      <c r="K13" s="35"/>
      <c r="L13" s="35"/>
      <c r="M13" s="34"/>
    </row>
    <row r="14" spans="1:13" x14ac:dyDescent="0.25">
      <c r="A14" t="s">
        <v>144</v>
      </c>
      <c r="H14" s="31"/>
      <c r="M14"/>
    </row>
    <row r="15" spans="1:13" x14ac:dyDescent="0.25">
      <c r="A15" t="s">
        <v>147</v>
      </c>
      <c r="B15" s="33"/>
      <c r="H15" s="31"/>
      <c r="I15" s="34">
        <v>5406549000102</v>
      </c>
      <c r="J15" s="34">
        <v>79110843949</v>
      </c>
      <c r="K15" s="35" t="s">
        <v>149</v>
      </c>
      <c r="L15" s="35"/>
      <c r="M15" s="34"/>
    </row>
    <row r="16" spans="1:13" x14ac:dyDescent="0.25">
      <c r="A16" t="s">
        <v>24</v>
      </c>
      <c r="H16" s="31"/>
      <c r="I16" s="34"/>
      <c r="J16" s="34"/>
      <c r="K16" s="35"/>
      <c r="L16" s="35"/>
      <c r="M16" s="34"/>
    </row>
    <row r="17" spans="1:13" x14ac:dyDescent="0.25">
      <c r="A17" t="s">
        <v>352</v>
      </c>
      <c r="B17" s="33"/>
      <c r="H17" s="31"/>
      <c r="I17" s="34"/>
      <c r="J17" s="34"/>
      <c r="K17" s="35"/>
      <c r="L17" s="35"/>
      <c r="M17" s="34"/>
    </row>
    <row r="18" spans="1:13" x14ac:dyDescent="0.25">
      <c r="A18" t="s">
        <v>276</v>
      </c>
      <c r="B18" s="33"/>
      <c r="H18" s="31"/>
      <c r="I18" s="34"/>
      <c r="J18" s="34"/>
      <c r="K18" s="35"/>
      <c r="L18" s="35"/>
      <c r="M18" s="34"/>
    </row>
    <row r="19" spans="1:13" x14ac:dyDescent="0.25">
      <c r="A19" t="s">
        <v>151</v>
      </c>
      <c r="B19" s="33"/>
      <c r="H19" s="31"/>
      <c r="I19" s="34">
        <v>10933353000106</v>
      </c>
      <c r="J19" s="34">
        <v>8028341918</v>
      </c>
      <c r="K19" s="35" t="s">
        <v>160</v>
      </c>
      <c r="L19" s="35"/>
      <c r="M19" s="34"/>
    </row>
    <row r="20" spans="1:13" x14ac:dyDescent="0.25">
      <c r="A20" t="s">
        <v>152</v>
      </c>
      <c r="B20" s="33"/>
      <c r="H20" s="31"/>
      <c r="I20" s="34"/>
      <c r="J20" s="34"/>
      <c r="K20" s="35"/>
      <c r="L20" s="35"/>
      <c r="M20" s="34"/>
    </row>
    <row r="21" spans="1:13" x14ac:dyDescent="0.25">
      <c r="A21" t="s">
        <v>57</v>
      </c>
      <c r="B21" s="33"/>
      <c r="H21" s="31"/>
      <c r="I21" s="34">
        <v>13995059000109</v>
      </c>
      <c r="J21" s="34">
        <v>90057252904</v>
      </c>
      <c r="K21" s="35" t="s">
        <v>172</v>
      </c>
      <c r="L21" s="35"/>
      <c r="M21" s="34"/>
    </row>
    <row r="22" spans="1:13" x14ac:dyDescent="0.25">
      <c r="A22" t="s">
        <v>374</v>
      </c>
      <c r="B22" s="33"/>
      <c r="H22" s="31"/>
      <c r="I22" s="34"/>
      <c r="J22" s="34"/>
      <c r="K22" s="35"/>
      <c r="L22" s="35"/>
      <c r="M22" s="34"/>
    </row>
    <row r="23" spans="1:13" x14ac:dyDescent="0.25">
      <c r="A23" t="s">
        <v>153</v>
      </c>
      <c r="B23" s="33"/>
      <c r="H23" s="31"/>
      <c r="I23" s="34"/>
      <c r="J23" s="34"/>
      <c r="K23" s="35"/>
      <c r="L23" s="35"/>
      <c r="M23" s="34"/>
    </row>
    <row r="24" spans="1:13" x14ac:dyDescent="0.25">
      <c r="A24" t="s">
        <v>290</v>
      </c>
      <c r="B24" s="33"/>
      <c r="H24" s="31"/>
      <c r="I24" s="34"/>
      <c r="J24" s="34"/>
      <c r="K24" s="35"/>
      <c r="L24" s="35"/>
      <c r="M24" s="34"/>
    </row>
    <row r="25" spans="1:13" x14ac:dyDescent="0.25">
      <c r="A25" t="s">
        <v>155</v>
      </c>
      <c r="B25" t="s">
        <v>262</v>
      </c>
      <c r="H25" s="31"/>
      <c r="I25" s="34"/>
      <c r="J25" s="34"/>
      <c r="K25" s="35"/>
      <c r="L25" s="35"/>
      <c r="M25" s="34"/>
    </row>
    <row r="26" spans="1:13" x14ac:dyDescent="0.25">
      <c r="A26" t="s">
        <v>396</v>
      </c>
      <c r="B26" s="33"/>
      <c r="F26">
        <v>999493420</v>
      </c>
      <c r="H26" s="31"/>
      <c r="I26" s="34"/>
      <c r="J26" s="34"/>
      <c r="K26" s="35"/>
      <c r="L26" s="35"/>
      <c r="M26" s="34"/>
    </row>
    <row r="27" spans="1:13" x14ac:dyDescent="0.25">
      <c r="A27" t="s">
        <v>324</v>
      </c>
      <c r="B27" s="33"/>
      <c r="H27" s="31"/>
      <c r="I27" s="34"/>
      <c r="J27" s="34"/>
      <c r="K27" s="35"/>
      <c r="L27" s="35"/>
      <c r="M27" s="34"/>
    </row>
    <row r="28" spans="1:13" x14ac:dyDescent="0.25">
      <c r="A28" t="s">
        <v>156</v>
      </c>
      <c r="B28" s="33"/>
      <c r="H28" s="31"/>
      <c r="I28" s="34"/>
      <c r="J28" s="34"/>
      <c r="K28" s="35"/>
      <c r="L28" s="35"/>
      <c r="M28" s="34"/>
    </row>
    <row r="29" spans="1:13" x14ac:dyDescent="0.25">
      <c r="A29" t="s">
        <v>284</v>
      </c>
      <c r="B29" s="33" t="s">
        <v>286</v>
      </c>
      <c r="H29" s="31"/>
      <c r="I29" s="34"/>
      <c r="J29" s="34"/>
      <c r="K29" s="35"/>
      <c r="L29" s="35"/>
      <c r="M29" s="34"/>
    </row>
    <row r="30" spans="1:13" x14ac:dyDescent="0.25">
      <c r="A30" t="s">
        <v>356</v>
      </c>
      <c r="H30" s="31"/>
      <c r="I30" s="34"/>
      <c r="J30" s="34"/>
      <c r="K30" s="35"/>
      <c r="L30" s="35"/>
      <c r="M30" s="34"/>
    </row>
    <row r="31" spans="1:13" x14ac:dyDescent="0.25">
      <c r="A31" t="s">
        <v>25</v>
      </c>
      <c r="B31" s="33"/>
      <c r="H31" s="31"/>
      <c r="I31" s="34"/>
      <c r="J31" s="34"/>
      <c r="K31" s="35"/>
      <c r="L31" s="35"/>
      <c r="M31" s="34"/>
    </row>
    <row r="32" spans="1:13" x14ac:dyDescent="0.25">
      <c r="A32" t="s">
        <v>159</v>
      </c>
      <c r="B32" s="33"/>
      <c r="F32">
        <v>998540078</v>
      </c>
      <c r="H32" s="31"/>
      <c r="I32" s="34"/>
      <c r="J32" s="34"/>
      <c r="K32" s="35"/>
      <c r="L32" s="35"/>
      <c r="M32" s="34"/>
    </row>
    <row r="33" spans="1:13" x14ac:dyDescent="0.25">
      <c r="A33" t="s">
        <v>330</v>
      </c>
      <c r="H33" s="31"/>
      <c r="I33" s="34"/>
      <c r="J33" s="34"/>
      <c r="K33" s="35"/>
      <c r="L33" s="35"/>
      <c r="M33" s="34"/>
    </row>
    <row r="34" spans="1:13" x14ac:dyDescent="0.25">
      <c r="A34" t="s">
        <v>310</v>
      </c>
      <c r="H34" s="31"/>
      <c r="M34"/>
    </row>
    <row r="35" spans="1:13" x14ac:dyDescent="0.25">
      <c r="A35" t="s">
        <v>161</v>
      </c>
      <c r="H35" s="31"/>
      <c r="I35" s="34"/>
      <c r="J35" s="34"/>
      <c r="K35" s="35"/>
      <c r="L35" s="35"/>
      <c r="M35" s="34"/>
    </row>
    <row r="36" spans="1:13" x14ac:dyDescent="0.25">
      <c r="A36" t="s">
        <v>339</v>
      </c>
      <c r="B36" s="33" t="s">
        <v>443</v>
      </c>
      <c r="H36" s="31"/>
      <c r="I36" s="34"/>
      <c r="J36" s="34"/>
      <c r="K36" s="35"/>
      <c r="L36" s="35"/>
      <c r="M36" s="34"/>
    </row>
    <row r="37" spans="1:13" x14ac:dyDescent="0.25">
      <c r="A37" t="s">
        <v>269</v>
      </c>
      <c r="B37" s="33"/>
      <c r="H37" s="31"/>
      <c r="I37" s="34"/>
      <c r="J37" s="34"/>
      <c r="K37" s="35"/>
      <c r="L37" s="35"/>
      <c r="M37" s="34"/>
    </row>
    <row r="38" spans="1:13" x14ac:dyDescent="0.25">
      <c r="A38" t="s">
        <v>344</v>
      </c>
      <c r="B38" s="33"/>
      <c r="H38" s="31"/>
      <c r="I38" s="34"/>
      <c r="J38" s="34"/>
      <c r="K38" s="35"/>
      <c r="L38" s="35"/>
      <c r="M38" s="34"/>
    </row>
    <row r="39" spans="1:13" x14ac:dyDescent="0.25">
      <c r="A39" t="s">
        <v>162</v>
      </c>
      <c r="B39" s="33"/>
      <c r="H39" s="31"/>
      <c r="I39" s="34"/>
      <c r="J39" s="34"/>
      <c r="K39" s="35"/>
      <c r="L39" s="35"/>
      <c r="M39" s="34"/>
    </row>
    <row r="40" spans="1:13" x14ac:dyDescent="0.25">
      <c r="A40" t="s">
        <v>271</v>
      </c>
      <c r="H40" s="31"/>
      <c r="I40" s="34"/>
      <c r="J40" s="34"/>
      <c r="K40" s="35"/>
      <c r="L40" s="35"/>
      <c r="M40" s="34"/>
    </row>
    <row r="41" spans="1:13" x14ac:dyDescent="0.25">
      <c r="A41" t="s">
        <v>45</v>
      </c>
      <c r="B41" s="33"/>
      <c r="H41" s="31"/>
      <c r="I41" s="34"/>
      <c r="J41" s="34"/>
      <c r="K41" s="35"/>
      <c r="L41" s="35"/>
      <c r="M41" s="34"/>
    </row>
    <row r="42" spans="1:13" x14ac:dyDescent="0.25">
      <c r="A42" t="s">
        <v>44</v>
      </c>
      <c r="B42" s="33"/>
      <c r="H42" s="31"/>
      <c r="I42" s="34"/>
      <c r="J42" s="34"/>
      <c r="K42" s="35"/>
      <c r="L42" s="35"/>
      <c r="M42" s="34"/>
    </row>
    <row r="43" spans="1:13" x14ac:dyDescent="0.25">
      <c r="A43" t="s">
        <v>360</v>
      </c>
      <c r="B43" s="33"/>
      <c r="H43" s="31"/>
      <c r="I43" s="34"/>
      <c r="J43" s="34"/>
      <c r="K43" s="35"/>
      <c r="L43" s="35"/>
      <c r="M43" s="34"/>
    </row>
    <row r="44" spans="1:13" x14ac:dyDescent="0.25">
      <c r="A44" t="s">
        <v>275</v>
      </c>
      <c r="H44" s="31"/>
      <c r="M44"/>
    </row>
    <row r="45" spans="1:13" x14ac:dyDescent="0.25">
      <c r="A45" t="s">
        <v>274</v>
      </c>
      <c r="H45" s="31"/>
      <c r="M45"/>
    </row>
    <row r="46" spans="1:13" x14ac:dyDescent="0.25">
      <c r="A46" t="s">
        <v>166</v>
      </c>
      <c r="B46" s="33"/>
      <c r="H46" s="31"/>
      <c r="I46" s="34"/>
      <c r="J46" s="34"/>
      <c r="K46" s="35"/>
      <c r="L46" s="35"/>
      <c r="M46" s="34"/>
    </row>
    <row r="47" spans="1:13" x14ac:dyDescent="0.25">
      <c r="A47" t="s">
        <v>169</v>
      </c>
      <c r="B47" s="33"/>
      <c r="H47" s="31"/>
      <c r="I47" s="34"/>
      <c r="J47" s="34"/>
      <c r="K47" s="35"/>
      <c r="L47" s="35"/>
      <c r="M47" s="34"/>
    </row>
    <row r="48" spans="1:13" x14ac:dyDescent="0.25">
      <c r="A48" t="s">
        <v>170</v>
      </c>
      <c r="B48" s="33"/>
      <c r="H48" s="31"/>
      <c r="I48" s="34"/>
      <c r="J48" s="34"/>
      <c r="K48" s="35"/>
      <c r="L48" s="35"/>
      <c r="M48" s="34"/>
    </row>
    <row r="49" spans="1:13" x14ac:dyDescent="0.25">
      <c r="A49" t="s">
        <v>373</v>
      </c>
      <c r="B49" s="33"/>
      <c r="H49" s="31"/>
      <c r="I49" s="34"/>
      <c r="J49" s="34"/>
      <c r="K49" s="35"/>
      <c r="L49" s="35"/>
      <c r="M49" s="34"/>
    </row>
    <row r="50" spans="1:13" x14ac:dyDescent="0.25">
      <c r="A50" t="s">
        <v>171</v>
      </c>
      <c r="H50" s="31"/>
      <c r="M50"/>
    </row>
    <row r="51" spans="1:13" x14ac:dyDescent="0.25">
      <c r="A51" t="s">
        <v>26</v>
      </c>
      <c r="H51" s="31"/>
      <c r="I51" s="34"/>
      <c r="J51" s="34"/>
      <c r="K51" s="35"/>
      <c r="L51" s="35"/>
      <c r="M51" s="34"/>
    </row>
    <row r="52" spans="1:13" x14ac:dyDescent="0.25">
      <c r="A52" t="s">
        <v>322</v>
      </c>
      <c r="H52" s="31"/>
      <c r="I52" s="34"/>
      <c r="J52" s="34"/>
      <c r="K52" s="35"/>
      <c r="L52" s="35"/>
      <c r="M52" s="34"/>
    </row>
    <row r="53" spans="1:13" x14ac:dyDescent="0.25">
      <c r="A53" t="s">
        <v>315</v>
      </c>
      <c r="B53" s="33"/>
      <c r="H53" s="31"/>
      <c r="I53" s="34">
        <v>23162611000131</v>
      </c>
      <c r="J53" s="34">
        <v>76427242920</v>
      </c>
      <c r="K53" s="35">
        <v>75948598494</v>
      </c>
      <c r="L53" s="35"/>
      <c r="M53" s="34"/>
    </row>
    <row r="54" spans="1:13" x14ac:dyDescent="0.25">
      <c r="A54" t="s">
        <v>175</v>
      </c>
      <c r="H54" s="31"/>
      <c r="M54"/>
    </row>
    <row r="55" spans="1:13" x14ac:dyDescent="0.25">
      <c r="A55" t="s">
        <v>346</v>
      </c>
      <c r="B55" s="33"/>
      <c r="H55" s="31"/>
      <c r="I55" s="34"/>
      <c r="J55" s="34"/>
      <c r="K55" s="35"/>
      <c r="L55" s="35"/>
      <c r="M55" s="34"/>
    </row>
    <row r="56" spans="1:13" x14ac:dyDescent="0.25">
      <c r="A56" t="s">
        <v>27</v>
      </c>
      <c r="B56" s="33"/>
      <c r="H56" s="31"/>
      <c r="I56" s="34"/>
      <c r="J56" s="34"/>
      <c r="K56" s="35"/>
      <c r="L56" s="35"/>
      <c r="M56" s="34"/>
    </row>
    <row r="57" spans="1:13" x14ac:dyDescent="0.25">
      <c r="A57" t="s">
        <v>341</v>
      </c>
      <c r="B57" s="33"/>
      <c r="H57" s="31"/>
      <c r="I57" s="34"/>
      <c r="J57" s="34"/>
      <c r="K57" s="35"/>
      <c r="L57" s="35"/>
      <c r="M57" s="34"/>
    </row>
    <row r="58" spans="1:13" x14ac:dyDescent="0.25">
      <c r="A58" t="s">
        <v>178</v>
      </c>
      <c r="B58" s="33"/>
      <c r="H58" s="31"/>
      <c r="I58" s="34"/>
      <c r="J58" s="34"/>
      <c r="K58" s="35"/>
      <c r="L58" s="35"/>
      <c r="M58" s="34"/>
    </row>
    <row r="59" spans="1:13" x14ac:dyDescent="0.25">
      <c r="A59" t="s">
        <v>439</v>
      </c>
      <c r="B59" s="33"/>
      <c r="F59">
        <v>999728813</v>
      </c>
      <c r="H59" s="31"/>
      <c r="I59" s="34"/>
      <c r="J59" s="34"/>
      <c r="K59" s="35"/>
      <c r="L59" s="35"/>
      <c r="M59" s="34"/>
    </row>
    <row r="60" spans="1:13" x14ac:dyDescent="0.25">
      <c r="A60" t="s">
        <v>261</v>
      </c>
      <c r="H60" s="31"/>
      <c r="M60"/>
    </row>
    <row r="61" spans="1:13" x14ac:dyDescent="0.25">
      <c r="A61" t="s">
        <v>264</v>
      </c>
      <c r="B61" s="33"/>
      <c r="H61" s="31"/>
      <c r="I61" s="34"/>
      <c r="J61" s="34"/>
      <c r="K61" s="35"/>
      <c r="L61" s="35"/>
      <c r="M61" s="34"/>
    </row>
    <row r="62" spans="1:13" x14ac:dyDescent="0.25">
      <c r="A62" t="s">
        <v>430</v>
      </c>
      <c r="H62" s="31"/>
      <c r="M62"/>
    </row>
    <row r="63" spans="1:13" x14ac:dyDescent="0.25">
      <c r="A63" t="s">
        <v>440</v>
      </c>
      <c r="B63" s="33"/>
      <c r="H63" s="31"/>
      <c r="I63" s="34"/>
      <c r="J63" s="34"/>
      <c r="K63" s="35"/>
      <c r="L63" s="35"/>
      <c r="M63" s="34"/>
    </row>
    <row r="64" spans="1:13" x14ac:dyDescent="0.25">
      <c r="A64" t="s">
        <v>441</v>
      </c>
      <c r="B64" s="33"/>
      <c r="H64" s="31"/>
      <c r="I64" s="34"/>
      <c r="J64" s="34"/>
      <c r="K64" s="35"/>
      <c r="L64" s="35"/>
      <c r="M64" s="34"/>
    </row>
    <row r="65" spans="1:13" x14ac:dyDescent="0.25">
      <c r="A65" t="s">
        <v>182</v>
      </c>
      <c r="B65" s="33" t="s">
        <v>425</v>
      </c>
      <c r="G65" s="36">
        <v>34108</v>
      </c>
      <c r="H65" s="31"/>
      <c r="I65" s="34">
        <v>23886566000168</v>
      </c>
      <c r="J65" s="34">
        <v>5392681948</v>
      </c>
      <c r="K65" s="35" t="s">
        <v>180</v>
      </c>
      <c r="L65" s="35"/>
      <c r="M65" s="34">
        <v>645246</v>
      </c>
    </row>
    <row r="66" spans="1:13" x14ac:dyDescent="0.25">
      <c r="A66" t="s">
        <v>28</v>
      </c>
      <c r="H66" s="31"/>
      <c r="I66" s="34"/>
      <c r="J66" s="34"/>
      <c r="K66" s="35"/>
      <c r="L66" s="35"/>
      <c r="M66" s="34"/>
    </row>
    <row r="67" spans="1:13" x14ac:dyDescent="0.25">
      <c r="A67" t="s">
        <v>184</v>
      </c>
      <c r="B67" s="33"/>
      <c r="H67" s="31"/>
      <c r="I67" s="34"/>
      <c r="J67" s="34"/>
      <c r="K67" s="35"/>
      <c r="L67" s="35"/>
      <c r="M67" s="34"/>
    </row>
    <row r="68" spans="1:13" x14ac:dyDescent="0.25">
      <c r="A68" t="s">
        <v>187</v>
      </c>
      <c r="H68" s="31"/>
      <c r="I68" s="34"/>
      <c r="J68" s="34"/>
      <c r="K68" s="35"/>
      <c r="L68" s="35"/>
      <c r="M68" s="34"/>
    </row>
    <row r="69" spans="1:13" x14ac:dyDescent="0.25">
      <c r="A69" t="s">
        <v>188</v>
      </c>
      <c r="B69" s="33"/>
      <c r="F69">
        <v>999762440</v>
      </c>
      <c r="H69" s="31"/>
      <c r="I69" s="34"/>
      <c r="J69" s="34"/>
      <c r="K69" s="35"/>
      <c r="L69" s="35"/>
      <c r="M69" s="34"/>
    </row>
    <row r="70" spans="1:13" x14ac:dyDescent="0.25">
      <c r="A70" t="s">
        <v>355</v>
      </c>
      <c r="H70" s="31"/>
      <c r="I70" s="34"/>
      <c r="J70" s="34"/>
      <c r="K70" s="35"/>
      <c r="L70" s="35"/>
      <c r="M70" s="34"/>
    </row>
    <row r="71" spans="1:13" x14ac:dyDescent="0.25">
      <c r="A71" t="s">
        <v>189</v>
      </c>
      <c r="B71" s="33"/>
      <c r="H71" s="31"/>
      <c r="I71" s="34">
        <v>82686205000137</v>
      </c>
      <c r="J71" s="34">
        <v>60268514968</v>
      </c>
      <c r="K71" s="35"/>
      <c r="L71" s="35"/>
      <c r="M71" s="34"/>
    </row>
    <row r="72" spans="1:13" x14ac:dyDescent="0.25">
      <c r="A72" t="s">
        <v>277</v>
      </c>
      <c r="B72" s="33"/>
      <c r="H72" s="31"/>
      <c r="I72" s="34"/>
      <c r="J72" s="34"/>
      <c r="K72" s="35"/>
      <c r="L72" s="35"/>
      <c r="M72" s="34"/>
    </row>
    <row r="73" spans="1:13" x14ac:dyDescent="0.25">
      <c r="A73" t="s">
        <v>282</v>
      </c>
      <c r="B73" s="33"/>
      <c r="H73" s="31"/>
      <c r="I73" s="34"/>
      <c r="J73" s="34"/>
      <c r="K73" s="35"/>
      <c r="L73" s="35"/>
      <c r="M73" s="34"/>
    </row>
    <row r="74" spans="1:13" x14ac:dyDescent="0.25">
      <c r="A74" t="s">
        <v>363</v>
      </c>
      <c r="H74" s="31"/>
      <c r="I74" s="34"/>
      <c r="J74" s="34"/>
      <c r="K74" s="35"/>
      <c r="L74" s="35"/>
      <c r="M74" s="34"/>
    </row>
    <row r="75" spans="1:13" x14ac:dyDescent="0.25">
      <c r="A75" t="s">
        <v>29</v>
      </c>
      <c r="H75" s="31"/>
      <c r="M75"/>
    </row>
    <row r="76" spans="1:13" x14ac:dyDescent="0.25">
      <c r="A76" t="s">
        <v>280</v>
      </c>
      <c r="B76" s="33"/>
      <c r="H76" s="31"/>
      <c r="I76" s="34"/>
      <c r="J76" s="34"/>
      <c r="K76" s="35"/>
      <c r="L76" s="35"/>
      <c r="M76" s="34"/>
    </row>
    <row r="77" spans="1:13" x14ac:dyDescent="0.25">
      <c r="A77" t="s">
        <v>267</v>
      </c>
      <c r="B77" t="s">
        <v>426</v>
      </c>
      <c r="H77" s="31"/>
      <c r="I77" s="34"/>
      <c r="J77" s="34"/>
      <c r="K77" s="35"/>
      <c r="L77" s="35"/>
      <c r="M77" s="34"/>
    </row>
    <row r="78" spans="1:13" x14ac:dyDescent="0.25">
      <c r="A78" t="s">
        <v>193</v>
      </c>
      <c r="H78" s="31"/>
      <c r="M78"/>
    </row>
    <row r="79" spans="1:13" x14ac:dyDescent="0.25">
      <c r="A79" t="s">
        <v>30</v>
      </c>
      <c r="H79" s="31"/>
      <c r="M79"/>
    </row>
    <row r="80" spans="1:13" x14ac:dyDescent="0.25">
      <c r="A80" t="s">
        <v>283</v>
      </c>
      <c r="H80" s="31"/>
      <c r="I80" s="34"/>
      <c r="J80" s="34"/>
      <c r="K80" s="35"/>
      <c r="L80" s="35"/>
      <c r="M80" s="34"/>
    </row>
    <row r="81" spans="1:13" x14ac:dyDescent="0.25">
      <c r="A81" t="s">
        <v>406</v>
      </c>
      <c r="B81" s="33" t="s">
        <v>428</v>
      </c>
      <c r="H81" s="31"/>
      <c r="I81" s="34"/>
      <c r="J81" s="34"/>
      <c r="K81" s="35"/>
      <c r="L81" s="35"/>
      <c r="M81" s="34"/>
    </row>
    <row r="82" spans="1:13" x14ac:dyDescent="0.25">
      <c r="A82" t="s">
        <v>357</v>
      </c>
      <c r="B82" s="33"/>
      <c r="H82" s="31"/>
      <c r="I82" s="34"/>
      <c r="J82" s="34"/>
      <c r="K82" s="35"/>
      <c r="L82" s="35"/>
      <c r="M82" s="34"/>
    </row>
    <row r="83" spans="1:13" x14ac:dyDescent="0.25">
      <c r="A83" t="s">
        <v>195</v>
      </c>
      <c r="B83" s="33"/>
      <c r="H83" s="31"/>
      <c r="I83" s="34"/>
      <c r="J83" s="34"/>
      <c r="K83" s="35"/>
      <c r="L83" s="35"/>
      <c r="M83" s="34"/>
    </row>
    <row r="84" spans="1:13" x14ac:dyDescent="0.25">
      <c r="A84" t="s">
        <v>411</v>
      </c>
      <c r="B84" s="33"/>
      <c r="H84" s="31"/>
      <c r="I84" s="34">
        <v>341936000186</v>
      </c>
      <c r="J84" s="34">
        <v>43434673920</v>
      </c>
      <c r="K84" s="35" t="s">
        <v>165</v>
      </c>
      <c r="L84" s="35"/>
      <c r="M84" s="34"/>
    </row>
    <row r="85" spans="1:13" x14ac:dyDescent="0.25">
      <c r="A85" t="s">
        <v>413</v>
      </c>
      <c r="B85" s="33"/>
      <c r="H85" s="31"/>
      <c r="I85" s="34"/>
      <c r="J85" s="34"/>
      <c r="K85" s="35"/>
      <c r="L85" s="35"/>
      <c r="M85" s="34"/>
    </row>
    <row r="86" spans="1:13" x14ac:dyDescent="0.25">
      <c r="A86" t="s">
        <v>196</v>
      </c>
      <c r="B86" s="33"/>
      <c r="H86" s="31"/>
      <c r="I86" s="34"/>
      <c r="J86" s="34"/>
      <c r="K86" s="35"/>
      <c r="L86" s="35"/>
      <c r="M86" s="34"/>
    </row>
    <row r="87" spans="1:13" x14ac:dyDescent="0.25">
      <c r="A87" t="s">
        <v>279</v>
      </c>
      <c r="B87" s="33"/>
      <c r="H87" s="31"/>
      <c r="I87" s="34">
        <v>11447667000153</v>
      </c>
      <c r="J87" s="34">
        <v>2846779902</v>
      </c>
      <c r="K87" s="35"/>
      <c r="L87" s="35"/>
      <c r="M87" s="34"/>
    </row>
    <row r="88" spans="1:13" x14ac:dyDescent="0.25">
      <c r="A88" t="s">
        <v>407</v>
      </c>
      <c r="H88" s="31"/>
      <c r="I88" s="34"/>
      <c r="J88" s="34"/>
      <c r="K88" s="35"/>
      <c r="L88" s="35"/>
      <c r="M88" s="34"/>
    </row>
    <row r="89" spans="1:13" x14ac:dyDescent="0.25">
      <c r="A89" t="s">
        <v>375</v>
      </c>
      <c r="B89" s="33"/>
      <c r="H89" s="31"/>
      <c r="I89" s="34"/>
      <c r="J89" s="34"/>
      <c r="K89" s="35"/>
      <c r="L89" s="35"/>
      <c r="M89" s="34"/>
    </row>
    <row r="90" spans="1:13" x14ac:dyDescent="0.25">
      <c r="A90" t="s">
        <v>197</v>
      </c>
      <c r="B90" s="33"/>
      <c r="H90" s="31"/>
      <c r="I90" s="34"/>
      <c r="J90" s="34"/>
      <c r="K90" s="35"/>
      <c r="L90" s="35"/>
      <c r="M90" s="34"/>
    </row>
    <row r="91" spans="1:13" x14ac:dyDescent="0.25">
      <c r="A91" t="s">
        <v>366</v>
      </c>
      <c r="B91" s="33"/>
      <c r="H91" s="31"/>
      <c r="I91" s="34"/>
      <c r="J91" s="34"/>
      <c r="K91" s="35"/>
      <c r="L91" s="35"/>
      <c r="M91" s="34"/>
    </row>
    <row r="92" spans="1:13" x14ac:dyDescent="0.25">
      <c r="A92" t="s">
        <v>435</v>
      </c>
      <c r="B92" s="33"/>
      <c r="H92" s="31"/>
      <c r="I92" s="34">
        <v>24614037000178</v>
      </c>
      <c r="J92" s="34">
        <v>7577472999</v>
      </c>
      <c r="K92" s="35" t="s">
        <v>173</v>
      </c>
      <c r="L92" s="35"/>
      <c r="M92" s="34"/>
    </row>
    <row r="93" spans="1:13" x14ac:dyDescent="0.25">
      <c r="A93" t="s">
        <v>321</v>
      </c>
      <c r="B93" s="33"/>
      <c r="H93" s="31"/>
      <c r="I93" s="34"/>
      <c r="J93" s="34"/>
      <c r="K93" s="35"/>
      <c r="L93" s="35"/>
      <c r="M93" s="34"/>
    </row>
    <row r="94" spans="1:13" x14ac:dyDescent="0.25">
      <c r="A94" t="s">
        <v>367</v>
      </c>
      <c r="B94" s="33"/>
      <c r="H94" s="31"/>
      <c r="I94" s="34"/>
      <c r="J94" s="34"/>
      <c r="K94" s="35"/>
      <c r="L94" s="35"/>
      <c r="M94" s="34"/>
    </row>
    <row r="95" spans="1:13" x14ac:dyDescent="0.25">
      <c r="A95" t="s">
        <v>347</v>
      </c>
      <c r="H95" s="31"/>
      <c r="M95"/>
    </row>
    <row r="96" spans="1:13" x14ac:dyDescent="0.25">
      <c r="A96" t="s">
        <v>266</v>
      </c>
      <c r="H96" s="31"/>
      <c r="I96" s="34"/>
      <c r="J96" s="34"/>
      <c r="K96" s="35"/>
      <c r="L96" s="35"/>
      <c r="M96" s="34"/>
    </row>
    <row r="97" spans="1:13" x14ac:dyDescent="0.25">
      <c r="A97" t="s">
        <v>203</v>
      </c>
      <c r="B97" s="33"/>
      <c r="H97" s="31"/>
      <c r="I97" s="34"/>
      <c r="J97" s="34"/>
      <c r="K97" s="35"/>
      <c r="L97" s="35"/>
      <c r="M97" s="34"/>
    </row>
    <row r="98" spans="1:13" x14ac:dyDescent="0.25">
      <c r="A98" t="s">
        <v>265</v>
      </c>
      <c r="B98" s="33"/>
      <c r="H98" s="31"/>
      <c r="I98" s="34"/>
      <c r="J98" s="34"/>
      <c r="K98" s="35"/>
      <c r="L98" s="35"/>
      <c r="M98" s="34"/>
    </row>
    <row r="99" spans="1:13" x14ac:dyDescent="0.25">
      <c r="A99" t="s">
        <v>204</v>
      </c>
      <c r="H99" s="31"/>
      <c r="M99"/>
    </row>
    <row r="100" spans="1:13" x14ac:dyDescent="0.25">
      <c r="A100" t="s">
        <v>208</v>
      </c>
      <c r="B100" s="33"/>
      <c r="H100" s="31"/>
      <c r="I100" s="34"/>
      <c r="J100" s="34"/>
      <c r="K100" s="35"/>
      <c r="L100" s="35"/>
      <c r="M100" s="34"/>
    </row>
    <row r="101" spans="1:13" x14ac:dyDescent="0.25">
      <c r="A101" t="s">
        <v>316</v>
      </c>
      <c r="H101" s="31"/>
      <c r="I101" s="34"/>
      <c r="J101" s="34"/>
      <c r="K101" s="35"/>
      <c r="L101" s="35"/>
      <c r="M101" s="34"/>
    </row>
    <row r="102" spans="1:13" x14ac:dyDescent="0.25">
      <c r="A102" t="s">
        <v>309</v>
      </c>
      <c r="B102" s="33"/>
      <c r="H102" s="31"/>
      <c r="I102" s="34"/>
      <c r="J102" s="34"/>
      <c r="K102" s="35"/>
      <c r="L102" s="35"/>
      <c r="M102" s="34"/>
    </row>
    <row r="103" spans="1:13" x14ac:dyDescent="0.25">
      <c r="A103" t="s">
        <v>359</v>
      </c>
      <c r="H103" s="31"/>
      <c r="I103" s="34"/>
      <c r="J103" s="34"/>
      <c r="K103" s="35"/>
      <c r="L103" s="35"/>
      <c r="M103" s="34"/>
    </row>
    <row r="104" spans="1:13" x14ac:dyDescent="0.25">
      <c r="A104" t="s">
        <v>297</v>
      </c>
      <c r="B104" s="33"/>
      <c r="H104" s="31"/>
      <c r="I104" s="34"/>
      <c r="J104" s="34"/>
      <c r="K104" s="35"/>
      <c r="L104" s="35"/>
      <c r="M104" s="34"/>
    </row>
    <row r="105" spans="1:13" x14ac:dyDescent="0.25">
      <c r="A105" t="s">
        <v>212</v>
      </c>
      <c r="B105" s="33"/>
      <c r="H105" s="31"/>
      <c r="I105" s="34"/>
      <c r="J105" s="34"/>
      <c r="K105" s="35"/>
      <c r="L105" s="35"/>
      <c r="M105" s="34"/>
    </row>
    <row r="106" spans="1:13" x14ac:dyDescent="0.25">
      <c r="A106" t="s">
        <v>31</v>
      </c>
      <c r="B106" s="33"/>
      <c r="H106" s="31"/>
      <c r="I106" s="34"/>
      <c r="J106" s="34"/>
      <c r="K106" s="35"/>
      <c r="L106" s="35"/>
      <c r="M106" s="34"/>
    </row>
    <row r="107" spans="1:13" x14ac:dyDescent="0.25">
      <c r="A107" t="s">
        <v>361</v>
      </c>
      <c r="B107" s="33"/>
      <c r="H107" s="31"/>
      <c r="I107" s="34">
        <v>16922152000181</v>
      </c>
      <c r="J107" s="34">
        <v>3765715948</v>
      </c>
      <c r="K107" s="35" t="s">
        <v>157</v>
      </c>
      <c r="L107" s="35"/>
      <c r="M107" s="34" t="s">
        <v>158</v>
      </c>
    </row>
    <row r="108" spans="1:13" x14ac:dyDescent="0.25">
      <c r="A108" t="s">
        <v>364</v>
      </c>
      <c r="B108" s="33"/>
      <c r="H108" s="31"/>
      <c r="I108" s="34"/>
      <c r="J108" s="34"/>
      <c r="K108" s="35"/>
      <c r="L108" s="35"/>
      <c r="M108" s="34"/>
    </row>
    <row r="109" spans="1:13" x14ac:dyDescent="0.25">
      <c r="A109" t="s">
        <v>47</v>
      </c>
      <c r="B109" s="33"/>
      <c r="H109" s="31"/>
      <c r="I109" s="34"/>
      <c r="J109" s="34"/>
      <c r="K109" s="35"/>
      <c r="L109" s="35"/>
      <c r="M109" s="34"/>
    </row>
    <row r="110" spans="1:13" x14ac:dyDescent="0.25">
      <c r="A110" t="s">
        <v>331</v>
      </c>
      <c r="B110" t="s">
        <v>429</v>
      </c>
      <c r="H110" s="31"/>
      <c r="I110" s="34"/>
      <c r="J110" s="34"/>
      <c r="K110" s="35"/>
      <c r="L110" s="35"/>
      <c r="M110" s="34"/>
    </row>
    <row r="111" spans="1:13" x14ac:dyDescent="0.25">
      <c r="A111" t="s">
        <v>436</v>
      </c>
      <c r="B111" s="33"/>
      <c r="H111" s="31"/>
      <c r="I111" s="34">
        <v>10525959000102</v>
      </c>
      <c r="J111" s="34">
        <v>64443760920</v>
      </c>
      <c r="K111" s="35" t="s">
        <v>174</v>
      </c>
      <c r="L111" s="35"/>
      <c r="M111" s="34"/>
    </row>
    <row r="112" spans="1:13" x14ac:dyDescent="0.25">
      <c r="A112" t="s">
        <v>348</v>
      </c>
      <c r="B112" s="33"/>
      <c r="H112" s="31"/>
      <c r="I112" s="34"/>
      <c r="J112" s="34"/>
      <c r="K112" s="35"/>
      <c r="L112" s="35"/>
      <c r="M112" s="34"/>
    </row>
    <row r="113" spans="1:13" x14ac:dyDescent="0.25">
      <c r="A113" t="s">
        <v>405</v>
      </c>
      <c r="H113" s="31"/>
      <c r="I113" s="34"/>
      <c r="J113" s="34"/>
      <c r="K113" s="35"/>
      <c r="L113" s="35"/>
      <c r="M113" s="34"/>
    </row>
    <row r="114" spans="1:13" x14ac:dyDescent="0.25">
      <c r="A114" t="s">
        <v>32</v>
      </c>
      <c r="B114" t="s">
        <v>431</v>
      </c>
      <c r="H114" s="31"/>
      <c r="I114" s="34"/>
      <c r="J114" s="34"/>
      <c r="K114" s="35"/>
      <c r="L114" s="35"/>
      <c r="M114" s="34"/>
    </row>
    <row r="115" spans="1:13" x14ac:dyDescent="0.25">
      <c r="A115" t="s">
        <v>217</v>
      </c>
      <c r="B115" s="33"/>
      <c r="H115" s="31"/>
      <c r="I115" s="34"/>
      <c r="J115" s="34"/>
      <c r="K115" s="35"/>
      <c r="L115" s="35"/>
      <c r="M115" s="34"/>
    </row>
    <row r="116" spans="1:13" x14ac:dyDescent="0.25">
      <c r="A116" t="s">
        <v>370</v>
      </c>
      <c r="B116" s="33"/>
      <c r="H116" s="31"/>
      <c r="I116" s="34"/>
      <c r="J116" s="34"/>
      <c r="K116" s="35"/>
      <c r="L116" s="35"/>
      <c r="M116" s="34"/>
    </row>
    <row r="117" spans="1:13" x14ac:dyDescent="0.25">
      <c r="A117" t="s">
        <v>281</v>
      </c>
      <c r="B117" s="33"/>
      <c r="F117">
        <v>999877880</v>
      </c>
      <c r="H117" s="31"/>
      <c r="I117" s="34"/>
      <c r="J117" s="34"/>
      <c r="K117" s="35"/>
      <c r="L117" s="35"/>
      <c r="M117" s="34"/>
    </row>
    <row r="118" spans="1:13" x14ac:dyDescent="0.25">
      <c r="A118" t="s">
        <v>33</v>
      </c>
      <c r="B118" s="33"/>
      <c r="H118" s="31"/>
      <c r="I118" s="34"/>
      <c r="J118" s="34"/>
      <c r="K118" s="35"/>
      <c r="L118" s="35"/>
      <c r="M118" s="34"/>
    </row>
    <row r="119" spans="1:13" x14ac:dyDescent="0.25">
      <c r="A119" t="s">
        <v>350</v>
      </c>
      <c r="B119" s="33"/>
      <c r="H119" s="31"/>
      <c r="I119" s="34">
        <v>19680117000191</v>
      </c>
      <c r="J119" s="34">
        <v>5791098952</v>
      </c>
      <c r="K119" s="35" t="s">
        <v>154</v>
      </c>
      <c r="L119" s="35"/>
      <c r="M119" s="34"/>
    </row>
    <row r="120" spans="1:13" x14ac:dyDescent="0.25">
      <c r="A120" t="s">
        <v>219</v>
      </c>
      <c r="H120" s="31"/>
      <c r="I120" s="34"/>
      <c r="J120" s="34"/>
      <c r="K120" s="35"/>
      <c r="L120" s="35"/>
      <c r="M120" s="34"/>
    </row>
    <row r="121" spans="1:13" x14ac:dyDescent="0.25">
      <c r="A121" t="s">
        <v>312</v>
      </c>
      <c r="B121" s="33"/>
      <c r="H121" s="31"/>
      <c r="I121" s="34"/>
      <c r="J121" s="34"/>
      <c r="K121" s="35"/>
      <c r="L121" s="35"/>
      <c r="M121" s="34"/>
    </row>
    <row r="122" spans="1:13" x14ac:dyDescent="0.25">
      <c r="A122" t="s">
        <v>220</v>
      </c>
      <c r="H122" s="31"/>
      <c r="M122"/>
    </row>
    <row r="123" spans="1:13" x14ac:dyDescent="0.25">
      <c r="A123" t="s">
        <v>260</v>
      </c>
      <c r="H123" s="31"/>
      <c r="I123" s="34"/>
      <c r="J123" s="34"/>
      <c r="K123" s="35"/>
      <c r="L123" s="35"/>
      <c r="M123" s="34"/>
    </row>
    <row r="124" spans="1:13" x14ac:dyDescent="0.25">
      <c r="A124" t="s">
        <v>221</v>
      </c>
      <c r="B124" s="33"/>
      <c r="H124" s="31"/>
      <c r="I124" s="34"/>
      <c r="J124" s="34"/>
      <c r="K124" s="35"/>
      <c r="L124" s="35"/>
      <c r="M124" s="34"/>
    </row>
    <row r="125" spans="1:13" x14ac:dyDescent="0.25">
      <c r="A125" t="s">
        <v>369</v>
      </c>
      <c r="H125" s="31"/>
      <c r="M125"/>
    </row>
    <row r="126" spans="1:13" x14ac:dyDescent="0.25">
      <c r="A126" t="s">
        <v>381</v>
      </c>
      <c r="H126" s="31"/>
      <c r="M126"/>
    </row>
    <row r="127" spans="1:13" x14ac:dyDescent="0.25">
      <c r="A127" t="s">
        <v>416</v>
      </c>
      <c r="H127" s="31"/>
      <c r="M127"/>
    </row>
    <row r="128" spans="1:13" x14ac:dyDescent="0.25">
      <c r="A128" t="s">
        <v>300</v>
      </c>
      <c r="B128" s="33"/>
      <c r="H128" s="31"/>
      <c r="I128" s="34"/>
      <c r="J128" s="34"/>
      <c r="K128" s="35"/>
      <c r="L128" s="35"/>
      <c r="M128" s="34"/>
    </row>
    <row r="129" spans="1:13" x14ac:dyDescent="0.25">
      <c r="A129" t="s">
        <v>298</v>
      </c>
      <c r="H129" s="31"/>
      <c r="M129"/>
    </row>
    <row r="130" spans="1:13" x14ac:dyDescent="0.25">
      <c r="A130" t="s">
        <v>223</v>
      </c>
      <c r="B130" s="33"/>
      <c r="H130" s="31"/>
      <c r="I130" s="34"/>
      <c r="J130" s="34"/>
      <c r="K130" s="35"/>
      <c r="L130" s="35"/>
      <c r="M130" s="34"/>
    </row>
    <row r="131" spans="1:13" x14ac:dyDescent="0.25">
      <c r="A131" t="s">
        <v>286</v>
      </c>
      <c r="B131" s="33"/>
      <c r="H131" s="31"/>
      <c r="I131" s="34"/>
      <c r="J131" s="34"/>
      <c r="K131" s="35"/>
      <c r="L131" s="35"/>
      <c r="M131" s="34"/>
    </row>
    <row r="132" spans="1:13" x14ac:dyDescent="0.25">
      <c r="A132" t="s">
        <v>368</v>
      </c>
      <c r="B132" s="33"/>
      <c r="H132" s="31"/>
      <c r="I132" s="34"/>
      <c r="J132" s="34"/>
      <c r="K132" s="35"/>
      <c r="L132" s="35"/>
      <c r="M132" s="34"/>
    </row>
    <row r="133" spans="1:13" x14ac:dyDescent="0.25">
      <c r="A133" t="s">
        <v>372</v>
      </c>
      <c r="B133" s="33"/>
      <c r="H133" s="31"/>
      <c r="I133" s="34"/>
      <c r="J133" s="34"/>
      <c r="K133" s="35"/>
      <c r="L133" s="35"/>
      <c r="M133" s="34"/>
    </row>
    <row r="134" spans="1:13" x14ac:dyDescent="0.25">
      <c r="A134" t="s">
        <v>34</v>
      </c>
      <c r="B134" s="33"/>
      <c r="H134" s="31"/>
      <c r="I134" s="34"/>
      <c r="J134" s="34"/>
      <c r="K134" s="35"/>
      <c r="L134" s="35"/>
      <c r="M134" s="34"/>
    </row>
    <row r="135" spans="1:13" x14ac:dyDescent="0.25">
      <c r="A135" t="s">
        <v>227</v>
      </c>
      <c r="B135" s="33"/>
      <c r="H135" s="31"/>
      <c r="I135" s="34">
        <v>7935444000168</v>
      </c>
      <c r="J135" s="34">
        <v>90595033920</v>
      </c>
      <c r="K135" s="35" t="s">
        <v>150</v>
      </c>
      <c r="L135" s="35"/>
      <c r="M135" s="34"/>
    </row>
    <row r="136" spans="1:13" x14ac:dyDescent="0.25">
      <c r="A136" t="s">
        <v>42</v>
      </c>
      <c r="H136" s="31"/>
      <c r="M136"/>
    </row>
    <row r="137" spans="1:13" x14ac:dyDescent="0.25">
      <c r="A137" t="s">
        <v>273</v>
      </c>
      <c r="B137" s="33"/>
      <c r="H137" s="31"/>
      <c r="I137" s="34"/>
      <c r="J137" s="34"/>
      <c r="K137" s="35"/>
      <c r="L137" s="35"/>
      <c r="M137" s="34"/>
    </row>
    <row r="138" spans="1:13" x14ac:dyDescent="0.25">
      <c r="A138" t="s">
        <v>272</v>
      </c>
      <c r="H138" s="31"/>
      <c r="M138"/>
    </row>
    <row r="139" spans="1:13" x14ac:dyDescent="0.25">
      <c r="A139" t="s">
        <v>231</v>
      </c>
      <c r="B139" s="33"/>
      <c r="H139" s="31"/>
      <c r="I139" s="34"/>
      <c r="J139" s="34"/>
      <c r="K139" s="35"/>
      <c r="L139" s="35"/>
      <c r="M139" s="34"/>
    </row>
    <row r="140" spans="1:13" x14ac:dyDescent="0.25">
      <c r="A140" t="s">
        <v>232</v>
      </c>
      <c r="H140" s="31"/>
      <c r="I140" s="34"/>
      <c r="J140" s="34"/>
      <c r="K140" s="35"/>
      <c r="L140" s="35"/>
      <c r="M140" s="34"/>
    </row>
    <row r="141" spans="1:13" x14ac:dyDescent="0.25">
      <c r="A141" t="s">
        <v>354</v>
      </c>
      <c r="B141" s="33"/>
      <c r="H141" s="31"/>
      <c r="I141" s="34"/>
      <c r="J141" s="34"/>
      <c r="K141" s="35" t="s">
        <v>132</v>
      </c>
      <c r="L141" s="35"/>
      <c r="M141" s="34"/>
    </row>
    <row r="142" spans="1:13" x14ac:dyDescent="0.25">
      <c r="A142" t="s">
        <v>233</v>
      </c>
      <c r="B142" s="33"/>
      <c r="H142" s="31"/>
      <c r="I142" s="34"/>
      <c r="J142" s="34"/>
      <c r="K142" s="35"/>
      <c r="L142" s="35"/>
      <c r="M142" s="34"/>
    </row>
    <row r="143" spans="1:13" x14ac:dyDescent="0.25">
      <c r="A143" t="s">
        <v>234</v>
      </c>
      <c r="B143" s="33"/>
      <c r="H143" s="31"/>
      <c r="I143" s="34"/>
      <c r="J143" s="34"/>
      <c r="K143" s="35"/>
      <c r="L143" s="35"/>
      <c r="M143" s="34"/>
    </row>
    <row r="144" spans="1:13" x14ac:dyDescent="0.25">
      <c r="A144" t="s">
        <v>235</v>
      </c>
      <c r="B144" s="33" t="s">
        <v>219</v>
      </c>
      <c r="H144" s="31"/>
      <c r="I144" s="34">
        <v>22311201000142</v>
      </c>
      <c r="J144" s="34">
        <v>4552385372</v>
      </c>
      <c r="K144" s="35" t="s">
        <v>259</v>
      </c>
      <c r="L144" s="35"/>
      <c r="M144" s="34"/>
    </row>
    <row r="145" spans="1:13" x14ac:dyDescent="0.25">
      <c r="A145" t="s">
        <v>263</v>
      </c>
      <c r="B145" s="33"/>
      <c r="H145" s="31"/>
      <c r="I145" s="34"/>
      <c r="J145" s="34"/>
      <c r="K145" s="35"/>
      <c r="L145" s="35"/>
      <c r="M145" s="34"/>
    </row>
    <row r="146" spans="1:13" x14ac:dyDescent="0.25">
      <c r="A146" t="s">
        <v>236</v>
      </c>
      <c r="B146" s="33"/>
      <c r="H146" s="31"/>
      <c r="I146" s="34"/>
      <c r="J146" s="34"/>
      <c r="K146" s="35"/>
      <c r="L146" s="35"/>
      <c r="M146" s="34"/>
    </row>
    <row r="147" spans="1:13" x14ac:dyDescent="0.25">
      <c r="A147" t="s">
        <v>35</v>
      </c>
      <c r="B147" t="s">
        <v>432</v>
      </c>
      <c r="H147" s="31"/>
      <c r="I147" s="34"/>
      <c r="J147" s="34"/>
      <c r="K147" s="35"/>
      <c r="L147" s="35"/>
      <c r="M147" s="34"/>
    </row>
    <row r="148" spans="1:13" x14ac:dyDescent="0.25">
      <c r="A148" t="s">
        <v>36</v>
      </c>
      <c r="H148" s="31"/>
      <c r="I148" s="34"/>
      <c r="J148" s="34"/>
      <c r="K148" s="35"/>
      <c r="L148" s="35"/>
      <c r="M148" s="34"/>
    </row>
    <row r="149" spans="1:13" x14ac:dyDescent="0.25">
      <c r="A149" t="s">
        <v>329</v>
      </c>
      <c r="B149" s="33"/>
      <c r="H149" s="31"/>
      <c r="I149" s="34"/>
      <c r="J149" s="34"/>
      <c r="K149" s="35"/>
      <c r="L149" s="35"/>
      <c r="M149" s="34"/>
    </row>
    <row r="150" spans="1:13" x14ac:dyDescent="0.25">
      <c r="A150" t="s">
        <v>415</v>
      </c>
      <c r="B150" s="33"/>
      <c r="H150" s="31"/>
      <c r="I150" s="34"/>
      <c r="J150" s="34"/>
      <c r="K150" s="35"/>
      <c r="L150" s="35"/>
      <c r="M150" s="34"/>
    </row>
    <row r="151" spans="1:13" x14ac:dyDescent="0.25">
      <c r="A151" t="s">
        <v>247</v>
      </c>
      <c r="B151" s="33"/>
      <c r="H151" s="31"/>
      <c r="I151" s="34"/>
      <c r="J151" s="34"/>
      <c r="K151" s="35"/>
      <c r="L151" s="35"/>
      <c r="M151" s="34"/>
    </row>
    <row r="152" spans="1:13" x14ac:dyDescent="0.25">
      <c r="A152" t="s">
        <v>340</v>
      </c>
      <c r="H152" s="31"/>
      <c r="I152" s="34"/>
      <c r="J152" s="34"/>
      <c r="K152" s="35"/>
      <c r="L152" s="35"/>
      <c r="M152" s="34"/>
    </row>
    <row r="153" spans="1:13" x14ac:dyDescent="0.25">
      <c r="A153" t="s">
        <v>278</v>
      </c>
      <c r="B153" s="33"/>
      <c r="H153" s="31"/>
      <c r="I153" s="34"/>
      <c r="J153" s="34"/>
      <c r="K153" s="35"/>
      <c r="L153" s="35"/>
      <c r="M153" s="34"/>
    </row>
    <row r="154" spans="1:13" x14ac:dyDescent="0.25">
      <c r="A154" t="s">
        <v>38</v>
      </c>
      <c r="H154" s="31"/>
      <c r="I154" s="34"/>
      <c r="J154" s="34"/>
      <c r="K154" s="35"/>
      <c r="L154" s="35"/>
      <c r="M154" s="34"/>
    </row>
    <row r="155" spans="1:13" x14ac:dyDescent="0.25">
      <c r="A155" t="s">
        <v>39</v>
      </c>
      <c r="H155" s="31"/>
      <c r="I155" s="34"/>
      <c r="J155" s="34"/>
      <c r="K155" s="35"/>
      <c r="L155" s="35"/>
      <c r="M155" s="34"/>
    </row>
    <row r="156" spans="1:13" x14ac:dyDescent="0.25">
      <c r="A156" t="s">
        <v>40</v>
      </c>
      <c r="B156" s="33"/>
      <c r="H156" s="31"/>
      <c r="I156" s="34"/>
      <c r="J156" s="34"/>
      <c r="K156" s="35"/>
      <c r="L156" s="35"/>
      <c r="M156" s="34"/>
    </row>
    <row r="157" spans="1:13" x14ac:dyDescent="0.25">
      <c r="A157" t="s">
        <v>46</v>
      </c>
      <c r="H157" s="31"/>
      <c r="I157" s="34"/>
      <c r="J157" s="34"/>
      <c r="K157" s="35"/>
      <c r="L157" s="35"/>
      <c r="M157" s="34"/>
    </row>
    <row r="158" spans="1:13" x14ac:dyDescent="0.25">
      <c r="A158" t="s">
        <v>255</v>
      </c>
      <c r="B158" s="33"/>
      <c r="H158" s="31"/>
      <c r="I158" s="34"/>
      <c r="J158" s="34"/>
      <c r="K158" s="35"/>
      <c r="L158" s="35"/>
      <c r="M158" s="34"/>
    </row>
    <row r="159" spans="1:13" x14ac:dyDescent="0.25">
      <c r="A159" t="s">
        <v>43</v>
      </c>
      <c r="H159" s="31"/>
      <c r="I159" s="34"/>
      <c r="J159" s="34"/>
      <c r="K159" s="35"/>
      <c r="L159" s="35"/>
      <c r="M159" s="34"/>
    </row>
    <row r="160" spans="1:13" x14ac:dyDescent="0.25">
      <c r="A160" t="s">
        <v>401</v>
      </c>
      <c r="B160" s="33"/>
      <c r="F160">
        <v>991434144</v>
      </c>
      <c r="H160" s="31"/>
      <c r="I160" s="34"/>
      <c r="J160" s="34"/>
      <c r="K160" s="35"/>
      <c r="L160" s="35"/>
      <c r="M160" s="34"/>
    </row>
    <row r="161" spans="1:13" x14ac:dyDescent="0.25">
      <c r="A161" t="s">
        <v>256</v>
      </c>
      <c r="B161" s="33"/>
      <c r="H161" s="31"/>
      <c r="I161" s="34"/>
      <c r="J161" s="34"/>
      <c r="K161" s="35"/>
      <c r="L161" s="35"/>
      <c r="M161" s="34"/>
    </row>
    <row r="162" spans="1:13" x14ac:dyDescent="0.25">
      <c r="A162" t="s">
        <v>345</v>
      </c>
      <c r="B162" s="33"/>
      <c r="H162" s="31"/>
      <c r="I162" s="34">
        <v>7935444000168</v>
      </c>
      <c r="J162" s="34">
        <v>90595033920</v>
      </c>
      <c r="K162" s="35" t="s">
        <v>150</v>
      </c>
      <c r="L162" s="35"/>
      <c r="M162" s="34"/>
    </row>
    <row r="163" spans="1:13" x14ac:dyDescent="0.25">
      <c r="A163" t="s">
        <v>333</v>
      </c>
      <c r="B163" s="33"/>
      <c r="H163" s="31"/>
      <c r="I163" s="34"/>
      <c r="J163" s="34"/>
      <c r="K163" s="35"/>
      <c r="L163" s="35"/>
      <c r="M163" s="34"/>
    </row>
    <row r="164" spans="1:13" x14ac:dyDescent="0.25">
      <c r="A164" t="s">
        <v>412</v>
      </c>
      <c r="B164" s="33"/>
      <c r="H164" s="31"/>
      <c r="I164" s="34"/>
      <c r="J164" s="34"/>
      <c r="K164" s="35"/>
      <c r="L164" s="35"/>
      <c r="M164" s="34"/>
    </row>
    <row r="165" spans="1:13" x14ac:dyDescent="0.25">
      <c r="A165" t="s">
        <v>383</v>
      </c>
      <c r="B165" s="33"/>
      <c r="H165" s="31"/>
      <c r="I165" s="34">
        <v>18469047000164</v>
      </c>
      <c r="J165" s="34">
        <v>11354020944</v>
      </c>
      <c r="K165" s="35" t="s">
        <v>167</v>
      </c>
      <c r="L165" s="35"/>
      <c r="M165" s="34" t="s">
        <v>168</v>
      </c>
    </row>
    <row r="166" spans="1:13" x14ac:dyDescent="0.25">
      <c r="A166" t="s">
        <v>41</v>
      </c>
      <c r="B166" s="33"/>
      <c r="H166" s="31"/>
      <c r="I166" s="34"/>
      <c r="J166" s="34"/>
      <c r="K166" s="35"/>
      <c r="L166" s="35"/>
      <c r="M166" s="34"/>
    </row>
    <row r="167" spans="1:13" x14ac:dyDescent="0.25">
      <c r="A167" t="s">
        <v>304</v>
      </c>
      <c r="H167" s="31"/>
      <c r="I167" s="34"/>
      <c r="J167" s="34"/>
      <c r="K167" s="35"/>
      <c r="L167" s="35"/>
      <c r="M167" s="34"/>
    </row>
    <row r="168" spans="1:13" x14ac:dyDescent="0.25">
      <c r="A168" t="s">
        <v>388</v>
      </c>
      <c r="B168" s="33"/>
      <c r="H168" s="31"/>
      <c r="I168" s="34"/>
      <c r="J168" s="34"/>
      <c r="K168" s="35"/>
      <c r="L168" s="35"/>
      <c r="M168" s="34"/>
    </row>
    <row r="169" spans="1:13" x14ac:dyDescent="0.25">
      <c r="A169" t="s">
        <v>445</v>
      </c>
      <c r="B169" s="33"/>
      <c r="H169" s="31"/>
      <c r="I169" s="34"/>
      <c r="J169" s="34"/>
      <c r="K169" s="35"/>
      <c r="L169" s="35"/>
      <c r="M169" s="34"/>
    </row>
    <row r="170" spans="1:13" x14ac:dyDescent="0.25">
      <c r="A170" t="s">
        <v>447</v>
      </c>
      <c r="B170" s="33"/>
      <c r="H170" s="31"/>
      <c r="I170" s="34"/>
      <c r="J170" s="34"/>
      <c r="K170" s="35" t="s">
        <v>176</v>
      </c>
      <c r="L170" s="35"/>
      <c r="M170" s="34"/>
    </row>
    <row r="171" spans="1:13" x14ac:dyDescent="0.25">
      <c r="A171" s="33" t="s">
        <v>449</v>
      </c>
      <c r="B171" s="33"/>
      <c r="H171" s="31"/>
      <c r="I171" s="34"/>
      <c r="J171" s="34"/>
      <c r="K171" s="35"/>
      <c r="L171" s="35"/>
      <c r="M171" s="34"/>
    </row>
    <row r="172" spans="1:13" x14ac:dyDescent="0.25">
      <c r="A172" s="33" t="s">
        <v>450</v>
      </c>
      <c r="B172" s="33"/>
      <c r="H172" s="31"/>
      <c r="I172" s="34"/>
      <c r="J172" s="34"/>
      <c r="K172" s="35"/>
      <c r="L172" s="35"/>
      <c r="M172" s="34"/>
    </row>
    <row r="173" spans="1:13" x14ac:dyDescent="0.25">
      <c r="A173" t="s">
        <v>451</v>
      </c>
      <c r="H173" s="31"/>
      <c r="M173"/>
    </row>
    <row r="174" spans="1:13" x14ac:dyDescent="0.25">
      <c r="A174" t="s">
        <v>452</v>
      </c>
      <c r="H174" s="31"/>
      <c r="I174" s="34"/>
      <c r="J174" s="34"/>
      <c r="K174" s="35"/>
      <c r="L174" s="35"/>
      <c r="M174" s="34"/>
    </row>
    <row r="175" spans="1:13" x14ac:dyDescent="0.25">
      <c r="A175" s="33" t="s">
        <v>454</v>
      </c>
      <c r="B175" s="33"/>
      <c r="H175" s="31"/>
      <c r="I175" s="34"/>
      <c r="J175" s="34"/>
      <c r="K175" s="35"/>
      <c r="L175" s="35"/>
      <c r="M175" s="34"/>
    </row>
    <row r="176" spans="1:13" x14ac:dyDescent="0.25">
      <c r="A176" s="33" t="s">
        <v>455</v>
      </c>
      <c r="B176" s="33"/>
      <c r="H176" s="31"/>
      <c r="I176" s="34">
        <v>8054152000189</v>
      </c>
      <c r="J176" s="34">
        <v>4308143993</v>
      </c>
      <c r="K176" s="35" t="s">
        <v>177</v>
      </c>
      <c r="L176" s="35"/>
      <c r="M176" s="34">
        <v>439523</v>
      </c>
    </row>
    <row r="177" spans="1:13" x14ac:dyDescent="0.25">
      <c r="A177" t="s">
        <v>456</v>
      </c>
      <c r="H177" s="31"/>
      <c r="M177"/>
    </row>
    <row r="178" spans="1:13" x14ac:dyDescent="0.25">
      <c r="A178" t="s">
        <v>457</v>
      </c>
      <c r="H178" s="31"/>
      <c r="M178"/>
    </row>
    <row r="179" spans="1:13" x14ac:dyDescent="0.25">
      <c r="A179" s="33" t="s">
        <v>458</v>
      </c>
      <c r="B179" s="33"/>
      <c r="H179" s="31"/>
      <c r="I179" s="34">
        <v>17827678000145</v>
      </c>
      <c r="J179" s="34">
        <v>95772340972</v>
      </c>
      <c r="K179" s="35" t="s">
        <v>179</v>
      </c>
      <c r="L179" s="35"/>
      <c r="M179" s="34"/>
    </row>
    <row r="180" spans="1:13" x14ac:dyDescent="0.25">
      <c r="A180" t="s">
        <v>462</v>
      </c>
      <c r="H180" s="31"/>
      <c r="M180"/>
    </row>
    <row r="181" spans="1:13" x14ac:dyDescent="0.25">
      <c r="A181" s="33" t="s">
        <v>463</v>
      </c>
      <c r="B181" s="33"/>
      <c r="H181" s="31"/>
      <c r="I181" s="34"/>
      <c r="J181" s="34"/>
      <c r="K181" s="35"/>
      <c r="L181" s="35"/>
      <c r="M181" s="34"/>
    </row>
    <row r="182" spans="1:13" x14ac:dyDescent="0.25">
      <c r="A182" s="33" t="s">
        <v>464</v>
      </c>
      <c r="B182" s="33"/>
      <c r="H182" s="31"/>
      <c r="I182" s="34"/>
      <c r="J182" s="34"/>
      <c r="K182" s="35"/>
      <c r="L182" s="35"/>
      <c r="M182" s="34"/>
    </row>
    <row r="183" spans="1:13" x14ac:dyDescent="0.25">
      <c r="A183" s="33" t="s">
        <v>465</v>
      </c>
      <c r="B183" s="33"/>
      <c r="H183" s="31"/>
      <c r="I183" s="34"/>
      <c r="J183" s="34"/>
      <c r="K183" s="35"/>
      <c r="L183" s="35"/>
      <c r="M183" s="34"/>
    </row>
    <row r="184" spans="1:13" x14ac:dyDescent="0.25">
      <c r="A184" s="33" t="s">
        <v>466</v>
      </c>
      <c r="B184" s="33"/>
      <c r="H184" s="31"/>
      <c r="I184" s="34"/>
      <c r="J184" s="34"/>
      <c r="K184" s="35"/>
      <c r="L184" s="35"/>
      <c r="M184" s="34"/>
    </row>
    <row r="185" spans="1:13" x14ac:dyDescent="0.25">
      <c r="A185" t="s">
        <v>467</v>
      </c>
      <c r="H185" s="31"/>
      <c r="M185"/>
    </row>
    <row r="186" spans="1:13" x14ac:dyDescent="0.25">
      <c r="A186" s="33" t="s">
        <v>469</v>
      </c>
      <c r="B186" s="33"/>
      <c r="H186" s="31"/>
      <c r="I186" s="34"/>
      <c r="J186" s="34"/>
      <c r="K186" s="35"/>
      <c r="L186" s="35"/>
      <c r="M186" s="34"/>
    </row>
    <row r="187" spans="1:13" x14ac:dyDescent="0.25">
      <c r="A187" t="s">
        <v>470</v>
      </c>
      <c r="H187" s="31"/>
      <c r="I187" s="34"/>
      <c r="J187" s="34"/>
      <c r="K187" s="35"/>
      <c r="L187" s="35"/>
      <c r="M187" s="34"/>
    </row>
    <row r="188" spans="1:13" x14ac:dyDescent="0.25">
      <c r="A188" s="33" t="s">
        <v>471</v>
      </c>
      <c r="B188" s="33"/>
      <c r="H188" s="31"/>
      <c r="I188" s="34">
        <v>14300944000199</v>
      </c>
      <c r="J188" s="34">
        <v>74758160953</v>
      </c>
      <c r="K188" s="35" t="s">
        <v>181</v>
      </c>
      <c r="L188" s="35"/>
      <c r="M188" s="34"/>
    </row>
    <row r="189" spans="1:13" x14ac:dyDescent="0.25">
      <c r="A189" s="33" t="s">
        <v>473</v>
      </c>
      <c r="B189" s="33"/>
      <c r="H189" s="31"/>
      <c r="I189" s="34"/>
      <c r="J189" s="34"/>
      <c r="K189" s="35"/>
      <c r="L189" s="35"/>
      <c r="M189" s="34"/>
    </row>
    <row r="190" spans="1:13" x14ac:dyDescent="0.25">
      <c r="A190" s="33" t="s">
        <v>474</v>
      </c>
      <c r="B190" s="33"/>
      <c r="H190" s="31"/>
      <c r="I190" s="34"/>
      <c r="J190" s="34"/>
      <c r="K190" s="35"/>
      <c r="L190" s="35"/>
      <c r="M190" s="34"/>
    </row>
    <row r="191" spans="1:13" x14ac:dyDescent="0.25">
      <c r="A191" s="33" t="s">
        <v>475</v>
      </c>
      <c r="B191" s="33"/>
      <c r="H191" s="31"/>
      <c r="I191" s="34"/>
      <c r="J191" s="34"/>
      <c r="K191" s="35"/>
      <c r="L191" s="35"/>
      <c r="M191" s="34"/>
    </row>
    <row r="192" spans="1:13" x14ac:dyDescent="0.25">
      <c r="A192" s="33" t="s">
        <v>477</v>
      </c>
      <c r="B192" s="33"/>
      <c r="H192" s="31"/>
      <c r="I192" s="34">
        <v>1645865000178</v>
      </c>
      <c r="J192" s="34">
        <v>2265454907</v>
      </c>
      <c r="K192" s="35" t="s">
        <v>183</v>
      </c>
      <c r="L192" s="35"/>
      <c r="M192" s="34"/>
    </row>
    <row r="193" spans="1:13" x14ac:dyDescent="0.25">
      <c r="A193" s="33" t="s">
        <v>479</v>
      </c>
      <c r="B193" s="33"/>
      <c r="H193" s="31"/>
      <c r="I193" s="34"/>
      <c r="J193" s="34"/>
      <c r="K193" s="35"/>
      <c r="L193" s="35"/>
      <c r="M193" s="34"/>
    </row>
    <row r="194" spans="1:13" x14ac:dyDescent="0.25">
      <c r="A194" s="33" t="s">
        <v>480</v>
      </c>
      <c r="B194" s="33"/>
      <c r="H194" s="31"/>
      <c r="I194" s="34">
        <v>23889987000142</v>
      </c>
      <c r="J194" s="34">
        <v>7251153947</v>
      </c>
      <c r="K194" s="35" t="s">
        <v>185</v>
      </c>
      <c r="L194" s="35"/>
      <c r="M194" s="34" t="s">
        <v>186</v>
      </c>
    </row>
    <row r="195" spans="1:13" x14ac:dyDescent="0.25">
      <c r="A195" s="33" t="s">
        <v>481</v>
      </c>
      <c r="B195" s="33"/>
      <c r="H195" s="31"/>
      <c r="I195" s="34"/>
      <c r="J195" s="34"/>
      <c r="K195" s="35"/>
      <c r="L195" s="35"/>
      <c r="M195" s="34"/>
    </row>
    <row r="196" spans="1:13" x14ac:dyDescent="0.25">
      <c r="A196" s="33" t="s">
        <v>483</v>
      </c>
      <c r="B196" s="33"/>
      <c r="H196" s="31"/>
      <c r="I196" s="34">
        <v>2623592000123</v>
      </c>
      <c r="J196" s="34">
        <v>73518182900</v>
      </c>
      <c r="K196" s="35">
        <v>26105134419</v>
      </c>
      <c r="L196" s="35"/>
      <c r="M196" s="34"/>
    </row>
    <row r="197" spans="1:13" x14ac:dyDescent="0.25">
      <c r="A197" s="33" t="s">
        <v>484</v>
      </c>
      <c r="B197" s="33"/>
      <c r="H197" s="31"/>
      <c r="I197" s="34"/>
      <c r="J197" s="34"/>
      <c r="K197" s="35"/>
      <c r="L197" s="35"/>
      <c r="M197" s="34"/>
    </row>
    <row r="198" spans="1:13" x14ac:dyDescent="0.25">
      <c r="A198" s="33" t="s">
        <v>493</v>
      </c>
      <c r="B198" s="33"/>
      <c r="H198" s="31"/>
      <c r="I198" s="34"/>
      <c r="J198" s="34"/>
      <c r="K198" s="35"/>
      <c r="L198" s="35"/>
      <c r="M198" s="34"/>
    </row>
    <row r="199" spans="1:13" x14ac:dyDescent="0.25">
      <c r="A199" s="33" t="s">
        <v>494</v>
      </c>
      <c r="B199" s="33"/>
      <c r="H199" s="31"/>
      <c r="I199" s="34"/>
      <c r="J199" s="34"/>
      <c r="K199" s="35"/>
      <c r="L199" s="35"/>
      <c r="M199" s="34"/>
    </row>
    <row r="200" spans="1:13" x14ac:dyDescent="0.25">
      <c r="A200" s="33" t="s">
        <v>498</v>
      </c>
      <c r="B200" s="33"/>
      <c r="H200" s="31"/>
      <c r="I200" s="34"/>
      <c r="J200" s="34"/>
      <c r="K200" s="35"/>
      <c r="L200" s="35"/>
      <c r="M200" s="34"/>
    </row>
    <row r="201" spans="1:13" x14ac:dyDescent="0.25">
      <c r="A201" t="s">
        <v>499</v>
      </c>
      <c r="H201" s="31"/>
      <c r="I201" s="34"/>
      <c r="J201" s="34"/>
      <c r="K201" s="35"/>
      <c r="L201" s="35"/>
      <c r="M201" s="34"/>
    </row>
    <row r="202" spans="1:13" x14ac:dyDescent="0.25">
      <c r="A202" t="s">
        <v>500</v>
      </c>
      <c r="H202" s="31"/>
      <c r="M202"/>
    </row>
    <row r="203" spans="1:13" x14ac:dyDescent="0.25">
      <c r="A203" s="33"/>
      <c r="B203" s="33"/>
      <c r="H203" s="31"/>
      <c r="I203" s="34"/>
      <c r="J203" s="34"/>
      <c r="K203" s="35"/>
      <c r="L203" s="35"/>
      <c r="M203" s="34"/>
    </row>
    <row r="204" spans="1:13" x14ac:dyDescent="0.25">
      <c r="A204" s="33"/>
      <c r="B204" s="33"/>
      <c r="H204" s="31"/>
      <c r="I204" s="34"/>
      <c r="J204" s="34"/>
      <c r="K204" s="35"/>
      <c r="L204" s="35"/>
      <c r="M204" s="34"/>
    </row>
    <row r="205" spans="1:13" x14ac:dyDescent="0.25">
      <c r="A205" s="33"/>
      <c r="B205" s="33"/>
      <c r="H205" s="31"/>
      <c r="I205" s="34"/>
      <c r="J205" s="34"/>
      <c r="K205" s="35"/>
      <c r="L205" s="35"/>
      <c r="M205" s="34"/>
    </row>
    <row r="206" spans="1:13" x14ac:dyDescent="0.25">
      <c r="A206" s="33"/>
      <c r="B206" s="33"/>
      <c r="H206" s="31"/>
      <c r="I206" s="34"/>
      <c r="J206" s="34"/>
      <c r="K206" s="35"/>
      <c r="L206" s="35"/>
      <c r="M206" s="34"/>
    </row>
    <row r="207" spans="1:13" x14ac:dyDescent="0.25">
      <c r="A207" s="33"/>
      <c r="B207" s="33"/>
      <c r="H207" s="31"/>
      <c r="I207" s="34"/>
      <c r="J207" s="34"/>
      <c r="K207" s="35"/>
      <c r="L207" s="35"/>
      <c r="M207" s="34"/>
    </row>
    <row r="208" spans="1:13" x14ac:dyDescent="0.25">
      <c r="A208" s="33"/>
      <c r="B208" s="33"/>
      <c r="H208" s="31"/>
      <c r="I208" s="34"/>
      <c r="J208" s="34"/>
      <c r="K208" s="35"/>
      <c r="L208" s="35"/>
      <c r="M208" s="34"/>
    </row>
    <row r="209" spans="1:13" x14ac:dyDescent="0.25">
      <c r="H209" s="31"/>
      <c r="I209" s="34"/>
      <c r="J209" s="34"/>
      <c r="K209" s="35"/>
      <c r="L209" s="35"/>
      <c r="M209" s="34"/>
    </row>
    <row r="210" spans="1:13" x14ac:dyDescent="0.25">
      <c r="H210" s="31"/>
      <c r="I210" s="34"/>
      <c r="J210" s="34"/>
      <c r="K210" s="35"/>
      <c r="L210" s="35"/>
      <c r="M210" s="34"/>
    </row>
    <row r="211" spans="1:13" x14ac:dyDescent="0.25">
      <c r="A211" s="33"/>
      <c r="B211" s="33"/>
      <c r="H211" s="31"/>
      <c r="I211" s="34"/>
      <c r="J211" s="34"/>
      <c r="K211" s="35"/>
      <c r="L211" s="35"/>
      <c r="M211" s="34"/>
    </row>
    <row r="212" spans="1:13" x14ac:dyDescent="0.25">
      <c r="H212" s="31"/>
      <c r="M212"/>
    </row>
    <row r="213" spans="1:13" x14ac:dyDescent="0.25">
      <c r="A213" s="33"/>
      <c r="B213" s="33"/>
      <c r="H213" s="31"/>
      <c r="I213" s="34"/>
      <c r="J213" s="34"/>
      <c r="K213" s="35"/>
      <c r="L213" s="35"/>
      <c r="M213" s="34"/>
    </row>
    <row r="214" spans="1:13" x14ac:dyDescent="0.25">
      <c r="H214" s="31"/>
      <c r="M214"/>
    </row>
    <row r="215" spans="1:13" x14ac:dyDescent="0.25">
      <c r="H215" s="31"/>
      <c r="I215" s="34"/>
      <c r="J215" s="34"/>
      <c r="K215" s="35"/>
      <c r="L215" s="35"/>
      <c r="M215" s="34"/>
    </row>
    <row r="216" spans="1:13" x14ac:dyDescent="0.25">
      <c r="A216" s="33"/>
      <c r="B216" s="33"/>
      <c r="H216" s="31"/>
      <c r="I216" s="34"/>
      <c r="J216" s="34"/>
      <c r="K216" s="35"/>
      <c r="L216" s="35"/>
      <c r="M216" s="34"/>
    </row>
    <row r="217" spans="1:13" x14ac:dyDescent="0.25">
      <c r="A217" s="33"/>
      <c r="B217" s="33"/>
      <c r="H217" s="31"/>
      <c r="I217" s="34"/>
      <c r="J217" s="34"/>
      <c r="K217" s="35"/>
      <c r="L217" s="35"/>
      <c r="M217" s="34"/>
    </row>
    <row r="218" spans="1:13" x14ac:dyDescent="0.25">
      <c r="A218" s="33"/>
      <c r="B218" s="33"/>
      <c r="H218" s="31"/>
      <c r="I218" s="34"/>
      <c r="J218" s="34"/>
      <c r="K218" s="35"/>
      <c r="L218" s="35"/>
      <c r="M218" s="34"/>
    </row>
    <row r="219" spans="1:13" x14ac:dyDescent="0.25">
      <c r="H219" s="31"/>
      <c r="I219" s="34"/>
      <c r="J219" s="34"/>
      <c r="K219" s="35"/>
      <c r="L219" s="35"/>
      <c r="M219" s="34"/>
    </row>
    <row r="220" spans="1:13" x14ac:dyDescent="0.25">
      <c r="A220" s="33"/>
      <c r="B220" s="33"/>
      <c r="H220" s="31"/>
      <c r="I220" s="34"/>
      <c r="J220" s="34"/>
      <c r="K220" s="35"/>
      <c r="L220" s="35"/>
      <c r="M220" s="34"/>
    </row>
    <row r="221" spans="1:13" x14ac:dyDescent="0.25">
      <c r="A221" s="33"/>
      <c r="B221" s="33"/>
      <c r="H221" s="31"/>
      <c r="I221" s="34">
        <v>22400417000184</v>
      </c>
      <c r="J221" s="34">
        <v>6451038962</v>
      </c>
      <c r="K221" s="35" t="s">
        <v>190</v>
      </c>
      <c r="L221" s="35"/>
      <c r="M221" s="34"/>
    </row>
    <row r="222" spans="1:13" x14ac:dyDescent="0.25">
      <c r="H222" s="31"/>
      <c r="I222" s="34"/>
      <c r="J222" s="34"/>
      <c r="K222" s="35"/>
      <c r="L222" s="35"/>
      <c r="M222" s="34"/>
    </row>
    <row r="223" spans="1:13" x14ac:dyDescent="0.25">
      <c r="H223" s="31"/>
      <c r="M223"/>
    </row>
    <row r="224" spans="1:13" x14ac:dyDescent="0.25">
      <c r="A224" s="33"/>
      <c r="B224" s="33"/>
      <c r="H224" s="31"/>
      <c r="I224" s="34">
        <v>25028313000189</v>
      </c>
      <c r="J224" s="34">
        <v>5513627906</v>
      </c>
      <c r="K224" s="35" t="s">
        <v>191</v>
      </c>
      <c r="L224" s="35" t="s">
        <v>192</v>
      </c>
      <c r="M224" s="34"/>
    </row>
    <row r="225" spans="1:13" x14ac:dyDescent="0.25">
      <c r="A225" s="33"/>
      <c r="B225" s="33"/>
      <c r="H225" s="31"/>
      <c r="I225" s="34"/>
      <c r="J225" s="34"/>
      <c r="K225" s="35"/>
      <c r="L225" s="35"/>
      <c r="M225" s="34"/>
    </row>
    <row r="226" spans="1:13" x14ac:dyDescent="0.25">
      <c r="A226" s="33"/>
      <c r="B226" s="33"/>
      <c r="H226" s="31"/>
      <c r="I226" s="34"/>
      <c r="J226" s="34"/>
      <c r="K226" s="35"/>
      <c r="L226" s="35"/>
      <c r="M226" s="34"/>
    </row>
    <row r="227" spans="1:13" x14ac:dyDescent="0.25">
      <c r="A227" s="33"/>
      <c r="B227" s="33"/>
      <c r="H227" s="31"/>
      <c r="I227" s="34"/>
      <c r="J227" s="34"/>
      <c r="K227" s="35"/>
      <c r="L227" s="35"/>
      <c r="M227" s="34"/>
    </row>
    <row r="228" spans="1:13" x14ac:dyDescent="0.25">
      <c r="A228" s="33"/>
      <c r="B228" s="33"/>
      <c r="H228" s="31"/>
      <c r="I228" s="34"/>
      <c r="J228" s="34"/>
      <c r="K228" s="35"/>
      <c r="L228" s="35"/>
      <c r="M228" s="34"/>
    </row>
    <row r="229" spans="1:13" x14ac:dyDescent="0.25">
      <c r="H229" s="31"/>
      <c r="I229" s="34"/>
      <c r="J229" s="34"/>
      <c r="K229" s="35"/>
      <c r="L229" s="35"/>
      <c r="M229" s="34"/>
    </row>
    <row r="230" spans="1:13" x14ac:dyDescent="0.25">
      <c r="A230" s="33"/>
      <c r="B230" s="33"/>
      <c r="F230">
        <v>999333735</v>
      </c>
      <c r="H230" s="31"/>
      <c r="I230" s="34"/>
      <c r="J230" s="34"/>
      <c r="K230" s="35"/>
      <c r="L230" s="35"/>
      <c r="M230" s="34"/>
    </row>
    <row r="231" spans="1:13" x14ac:dyDescent="0.25">
      <c r="H231" s="31"/>
      <c r="I231" s="34"/>
      <c r="J231" s="34"/>
      <c r="K231" s="35"/>
      <c r="L231" s="35"/>
      <c r="M231" s="34"/>
    </row>
    <row r="232" spans="1:13" x14ac:dyDescent="0.25">
      <c r="A232" s="33"/>
      <c r="B232" s="33"/>
      <c r="F232">
        <v>998134681</v>
      </c>
      <c r="H232" s="31"/>
      <c r="I232" s="34"/>
      <c r="J232" s="34"/>
      <c r="K232" s="35"/>
      <c r="L232" s="35"/>
      <c r="M232" s="34"/>
    </row>
    <row r="233" spans="1:13" x14ac:dyDescent="0.25">
      <c r="H233" s="31"/>
      <c r="M233"/>
    </row>
    <row r="234" spans="1:13" x14ac:dyDescent="0.25">
      <c r="A234" s="33"/>
      <c r="B234" s="33"/>
      <c r="H234" s="31"/>
      <c r="I234" s="34"/>
      <c r="J234" s="34"/>
      <c r="K234" s="35"/>
      <c r="L234" s="35"/>
      <c r="M234" s="34"/>
    </row>
    <row r="235" spans="1:13" x14ac:dyDescent="0.25">
      <c r="H235" s="31"/>
      <c r="I235" s="34"/>
      <c r="J235" s="34"/>
      <c r="K235" s="35"/>
      <c r="L235" s="35"/>
      <c r="M235" s="34"/>
    </row>
    <row r="236" spans="1:13" x14ac:dyDescent="0.25">
      <c r="A236" s="33"/>
      <c r="B236" s="33"/>
      <c r="H236" s="31"/>
      <c r="I236" s="34"/>
      <c r="J236" s="34"/>
      <c r="K236" s="35"/>
      <c r="L236" s="35"/>
      <c r="M236" s="34"/>
    </row>
    <row r="237" spans="1:13" x14ac:dyDescent="0.25">
      <c r="A237" s="33"/>
      <c r="B237" s="33"/>
      <c r="H237" s="31"/>
      <c r="I237" s="34">
        <v>10602397000145</v>
      </c>
      <c r="J237" s="34">
        <v>65403975934</v>
      </c>
      <c r="K237" s="35" t="s">
        <v>194</v>
      </c>
      <c r="L237" s="35"/>
      <c r="M237" s="34"/>
    </row>
    <row r="238" spans="1:13" x14ac:dyDescent="0.25">
      <c r="H238" s="31"/>
      <c r="I238" s="34"/>
      <c r="J238" s="34"/>
      <c r="K238" s="35"/>
      <c r="L238" s="35"/>
      <c r="M238" s="34"/>
    </row>
    <row r="239" spans="1:13" x14ac:dyDescent="0.25">
      <c r="A239" s="33"/>
      <c r="B239" s="33"/>
      <c r="H239" s="31"/>
      <c r="I239" s="34"/>
      <c r="J239" s="34"/>
      <c r="K239" s="35"/>
      <c r="L239" s="35"/>
      <c r="M239" s="34"/>
    </row>
    <row r="240" spans="1:13" x14ac:dyDescent="0.25">
      <c r="A240" s="33"/>
      <c r="B240" s="33"/>
      <c r="H240" s="31"/>
      <c r="I240" s="34"/>
      <c r="J240" s="34"/>
      <c r="K240" s="35"/>
      <c r="L240" s="35"/>
      <c r="M240" s="34"/>
    </row>
    <row r="241" spans="1:13" x14ac:dyDescent="0.25">
      <c r="H241" s="31"/>
      <c r="I241" s="34"/>
      <c r="J241" s="34"/>
      <c r="K241" s="35"/>
      <c r="L241" s="35"/>
      <c r="M241" s="34"/>
    </row>
    <row r="242" spans="1:13" x14ac:dyDescent="0.25">
      <c r="H242" s="31"/>
      <c r="I242" s="34"/>
      <c r="J242" s="34"/>
      <c r="K242" s="35"/>
      <c r="L242" s="35"/>
      <c r="M242" s="34"/>
    </row>
    <row r="243" spans="1:13" x14ac:dyDescent="0.25">
      <c r="A243" s="33"/>
      <c r="B243" s="33"/>
      <c r="H243" s="31"/>
      <c r="I243" s="34"/>
      <c r="J243" s="34"/>
      <c r="K243" s="35"/>
      <c r="L243" s="35"/>
      <c r="M243" s="34"/>
    </row>
    <row r="244" spans="1:13" x14ac:dyDescent="0.25">
      <c r="A244" s="33"/>
      <c r="B244" s="33"/>
      <c r="H244" s="31"/>
      <c r="I244" s="34"/>
      <c r="J244" s="34"/>
      <c r="K244" s="35"/>
      <c r="L244" s="35"/>
      <c r="M244" s="34"/>
    </row>
    <row r="245" spans="1:13" x14ac:dyDescent="0.25">
      <c r="A245" s="33"/>
      <c r="B245" s="33"/>
      <c r="H245" s="31"/>
      <c r="I245" s="34"/>
      <c r="J245" s="34"/>
      <c r="K245" s="35"/>
      <c r="L245" s="35"/>
      <c r="M245" s="34"/>
    </row>
    <row r="246" spans="1:13" x14ac:dyDescent="0.25">
      <c r="H246" s="31"/>
      <c r="I246" s="34"/>
      <c r="J246" s="34"/>
      <c r="K246" s="35"/>
      <c r="L246" s="35"/>
      <c r="M246" s="34"/>
    </row>
    <row r="247" spans="1:13" x14ac:dyDescent="0.25">
      <c r="A247" s="33"/>
      <c r="B247" s="33"/>
      <c r="H247" s="31"/>
      <c r="I247" s="34"/>
      <c r="J247" s="34"/>
      <c r="K247" s="35"/>
      <c r="L247" s="35"/>
      <c r="M247" s="34"/>
    </row>
    <row r="248" spans="1:13" x14ac:dyDescent="0.25">
      <c r="A248" s="33"/>
      <c r="B248" s="33"/>
      <c r="H248" s="31"/>
      <c r="I248" s="34"/>
      <c r="J248" s="34"/>
      <c r="K248" s="35"/>
      <c r="L248" s="35"/>
      <c r="M248" s="34"/>
    </row>
    <row r="249" spans="1:13" x14ac:dyDescent="0.25">
      <c r="A249" s="33"/>
      <c r="B249" s="33"/>
      <c r="H249" s="31"/>
      <c r="I249" s="34"/>
      <c r="J249" s="34"/>
      <c r="K249" s="35"/>
      <c r="L249" s="35"/>
      <c r="M249" s="34"/>
    </row>
    <row r="250" spans="1:13" x14ac:dyDescent="0.25">
      <c r="H250" s="31"/>
      <c r="I250" s="34"/>
      <c r="J250" s="34"/>
      <c r="K250" s="35"/>
      <c r="L250" s="35"/>
      <c r="M250" s="34"/>
    </row>
    <row r="251" spans="1:13" x14ac:dyDescent="0.25">
      <c r="A251" s="33"/>
      <c r="B251" s="33"/>
      <c r="H251" s="31"/>
      <c r="I251" s="34"/>
      <c r="J251" s="34"/>
      <c r="K251" s="35"/>
      <c r="L251" s="35"/>
      <c r="M251" s="34"/>
    </row>
    <row r="252" spans="1:13" x14ac:dyDescent="0.25">
      <c r="H252" s="31"/>
      <c r="I252" s="34"/>
      <c r="J252" s="34"/>
      <c r="K252" s="35"/>
      <c r="L252" s="35"/>
      <c r="M252" s="34"/>
    </row>
    <row r="253" spans="1:13" x14ac:dyDescent="0.25">
      <c r="A253" s="33"/>
      <c r="B253" s="33"/>
      <c r="H253" s="31"/>
      <c r="I253" s="34"/>
      <c r="J253" s="34"/>
      <c r="K253" s="35"/>
      <c r="L253" s="35"/>
      <c r="M253" s="34"/>
    </row>
    <row r="254" spans="1:13" x14ac:dyDescent="0.25">
      <c r="H254" s="31"/>
      <c r="M254"/>
    </row>
    <row r="255" spans="1:13" x14ac:dyDescent="0.25">
      <c r="A255" s="33"/>
      <c r="B255" s="33"/>
      <c r="H255" s="31"/>
      <c r="I255" s="34"/>
      <c r="J255" s="34"/>
      <c r="K255" s="35"/>
      <c r="L255" s="35"/>
      <c r="M255" s="34"/>
    </row>
    <row r="256" spans="1:13" x14ac:dyDescent="0.25">
      <c r="H256" s="31"/>
      <c r="I256" s="34"/>
      <c r="J256" s="34"/>
      <c r="K256" s="35"/>
      <c r="L256" s="35"/>
      <c r="M256" s="34"/>
    </row>
    <row r="257" spans="1:13" x14ac:dyDescent="0.25">
      <c r="A257" s="33"/>
      <c r="B257" s="33"/>
      <c r="H257" s="31"/>
      <c r="I257" s="34"/>
      <c r="J257" s="34"/>
      <c r="K257" s="35"/>
      <c r="L257" s="35"/>
      <c r="M257" s="34"/>
    </row>
    <row r="258" spans="1:13" x14ac:dyDescent="0.25">
      <c r="H258" s="31"/>
      <c r="I258" s="34"/>
      <c r="J258" s="34"/>
      <c r="K258" s="35"/>
      <c r="L258" s="35"/>
      <c r="M258" s="34"/>
    </row>
    <row r="259" spans="1:13" x14ac:dyDescent="0.25">
      <c r="A259" s="33"/>
      <c r="B259" s="33"/>
      <c r="H259" s="31"/>
      <c r="I259" s="34"/>
      <c r="J259" s="34"/>
      <c r="K259" s="35"/>
      <c r="L259" s="35"/>
      <c r="M259" s="34"/>
    </row>
    <row r="260" spans="1:13" x14ac:dyDescent="0.25">
      <c r="A260" s="33"/>
      <c r="B260" s="33"/>
      <c r="H260" s="31"/>
      <c r="I260" s="34"/>
      <c r="J260" s="34"/>
      <c r="K260" s="35"/>
      <c r="L260" s="35"/>
      <c r="M260" s="34"/>
    </row>
    <row r="261" spans="1:13" x14ac:dyDescent="0.25">
      <c r="A261" s="33"/>
      <c r="B261" s="33"/>
      <c r="H261" s="31"/>
      <c r="I261" s="34"/>
      <c r="J261" s="34"/>
      <c r="K261" s="35"/>
      <c r="L261" s="35"/>
      <c r="M261" s="34"/>
    </row>
    <row r="262" spans="1:13" x14ac:dyDescent="0.25">
      <c r="A262" s="33"/>
      <c r="B262" s="33"/>
      <c r="H262" s="31"/>
      <c r="I262" s="34"/>
      <c r="J262" s="34"/>
      <c r="K262" s="35"/>
      <c r="L262" s="35"/>
      <c r="M262" s="34"/>
    </row>
    <row r="263" spans="1:13" x14ac:dyDescent="0.25">
      <c r="A263" s="33"/>
      <c r="B263" s="33"/>
      <c r="H263" s="31"/>
      <c r="I263" s="34"/>
      <c r="J263" s="34"/>
      <c r="K263" s="35"/>
      <c r="L263" s="35"/>
      <c r="M263" s="34"/>
    </row>
    <row r="264" spans="1:13" x14ac:dyDescent="0.25">
      <c r="A264" s="33"/>
      <c r="B264" s="33"/>
      <c r="H264" s="31"/>
      <c r="I264" s="34"/>
      <c r="J264" s="34"/>
      <c r="K264" s="35"/>
      <c r="L264" s="35"/>
      <c r="M264" s="34"/>
    </row>
    <row r="265" spans="1:13" x14ac:dyDescent="0.25">
      <c r="H265" s="31"/>
      <c r="I265" s="34"/>
      <c r="J265" s="34"/>
      <c r="K265" s="35"/>
      <c r="L265" s="35"/>
      <c r="M265" s="34"/>
    </row>
    <row r="266" spans="1:13" x14ac:dyDescent="0.25">
      <c r="A266" s="33"/>
      <c r="B266" s="33"/>
      <c r="H266" s="31"/>
      <c r="I266" s="34"/>
      <c r="J266" s="34"/>
      <c r="K266" s="35"/>
      <c r="L266" s="35"/>
      <c r="M266" s="34"/>
    </row>
    <row r="267" spans="1:13" x14ac:dyDescent="0.25">
      <c r="A267" s="33"/>
      <c r="B267" s="33"/>
      <c r="H267" s="31"/>
      <c r="I267" s="34"/>
      <c r="J267" s="34"/>
      <c r="K267" s="35"/>
      <c r="L267" s="35"/>
      <c r="M267" s="34"/>
    </row>
    <row r="268" spans="1:13" x14ac:dyDescent="0.25">
      <c r="H268" s="31"/>
      <c r="I268" s="34"/>
      <c r="J268" s="34"/>
      <c r="K268" s="35"/>
      <c r="L268" s="35"/>
      <c r="M268" s="34"/>
    </row>
    <row r="269" spans="1:13" x14ac:dyDescent="0.25">
      <c r="A269" s="33"/>
      <c r="B269" s="33"/>
      <c r="H269" s="31"/>
      <c r="I269" s="34"/>
      <c r="J269" s="34"/>
      <c r="K269" s="35"/>
      <c r="L269" s="35"/>
      <c r="M269" s="34"/>
    </row>
    <row r="270" spans="1:13" x14ac:dyDescent="0.25">
      <c r="A270" s="33"/>
      <c r="B270" s="33"/>
      <c r="H270" s="31"/>
      <c r="I270" s="34"/>
      <c r="J270" s="34"/>
      <c r="K270" s="35"/>
      <c r="L270" s="35"/>
      <c r="M270" s="34"/>
    </row>
    <row r="271" spans="1:13" x14ac:dyDescent="0.25">
      <c r="A271" s="33"/>
      <c r="B271" s="33"/>
      <c r="H271" s="31"/>
      <c r="I271" s="34"/>
      <c r="J271" s="34"/>
      <c r="K271" s="35"/>
      <c r="L271" s="35"/>
      <c r="M271" s="34"/>
    </row>
    <row r="272" spans="1:13" x14ac:dyDescent="0.25">
      <c r="A272" s="33"/>
      <c r="B272" s="33"/>
      <c r="H272" s="31"/>
      <c r="I272" s="34"/>
      <c r="J272" s="34"/>
      <c r="K272" s="35"/>
      <c r="L272" s="35"/>
      <c r="M272" s="34"/>
    </row>
    <row r="273" spans="1:13" x14ac:dyDescent="0.25">
      <c r="A273" s="33"/>
      <c r="B273" s="33"/>
      <c r="H273" s="31"/>
      <c r="I273" s="34"/>
      <c r="J273" s="34"/>
      <c r="K273" s="35"/>
      <c r="L273" s="35"/>
      <c r="M273" s="34"/>
    </row>
    <row r="274" spans="1:13" x14ac:dyDescent="0.25">
      <c r="H274" s="31"/>
      <c r="I274" s="34"/>
      <c r="J274" s="34"/>
      <c r="K274" s="35"/>
      <c r="L274" s="35"/>
      <c r="M274" s="34"/>
    </row>
    <row r="275" spans="1:13" x14ac:dyDescent="0.25">
      <c r="A275" s="33"/>
      <c r="B275" s="33"/>
      <c r="H275" s="31"/>
      <c r="I275" s="34"/>
      <c r="J275" s="34"/>
      <c r="K275" s="35"/>
      <c r="L275" s="35"/>
      <c r="M275" s="34"/>
    </row>
    <row r="276" spans="1:13" x14ac:dyDescent="0.25">
      <c r="H276" s="31"/>
      <c r="I276" s="34"/>
      <c r="J276" s="34"/>
      <c r="K276" s="35"/>
      <c r="L276" s="35"/>
      <c r="M276" s="34"/>
    </row>
    <row r="277" spans="1:13" x14ac:dyDescent="0.25">
      <c r="A277" s="33"/>
      <c r="B277" s="33"/>
      <c r="H277" s="31"/>
      <c r="I277" s="34"/>
      <c r="J277" s="34"/>
      <c r="K277" s="35"/>
      <c r="L277" s="35"/>
      <c r="M277" s="34"/>
    </row>
    <row r="278" spans="1:13" x14ac:dyDescent="0.25">
      <c r="H278" s="31"/>
      <c r="M278"/>
    </row>
    <row r="279" spans="1:13" x14ac:dyDescent="0.25">
      <c r="A279" s="33"/>
      <c r="B279" s="33"/>
      <c r="H279" s="31"/>
      <c r="I279" s="34"/>
      <c r="J279" s="34"/>
      <c r="K279" s="35"/>
      <c r="L279" s="35"/>
      <c r="M279" s="34"/>
    </row>
    <row r="280" spans="1:13" x14ac:dyDescent="0.25">
      <c r="A280" s="33"/>
      <c r="B280" s="33"/>
      <c r="H280" s="31"/>
      <c r="I280" s="34"/>
      <c r="J280" s="34"/>
      <c r="K280" s="35"/>
      <c r="L280" s="35"/>
      <c r="M280" s="34"/>
    </row>
    <row r="281" spans="1:13" x14ac:dyDescent="0.25">
      <c r="A281" s="33"/>
      <c r="B281" s="33"/>
      <c r="H281" s="31"/>
      <c r="I281" s="34"/>
      <c r="J281" s="34"/>
      <c r="K281" s="35"/>
      <c r="L281" s="35"/>
      <c r="M281" s="34"/>
    </row>
    <row r="282" spans="1:13" x14ac:dyDescent="0.25">
      <c r="H282" s="31"/>
      <c r="M282"/>
    </row>
    <row r="283" spans="1:13" x14ac:dyDescent="0.25">
      <c r="H283" s="31"/>
      <c r="I283" s="34"/>
      <c r="J283" s="34"/>
      <c r="K283" s="35"/>
      <c r="L283" s="35"/>
      <c r="M283" s="34"/>
    </row>
    <row r="284" spans="1:13" x14ac:dyDescent="0.25">
      <c r="H284" s="31"/>
      <c r="M284"/>
    </row>
    <row r="285" spans="1:13" x14ac:dyDescent="0.25">
      <c r="A285" s="33"/>
      <c r="B285" s="33"/>
      <c r="H285" s="31"/>
      <c r="I285" s="34">
        <v>10257281000116</v>
      </c>
      <c r="J285" s="34">
        <v>67005390997</v>
      </c>
      <c r="K285" s="35" t="s">
        <v>198</v>
      </c>
      <c r="L285" s="35"/>
      <c r="M285" s="34" t="s">
        <v>199</v>
      </c>
    </row>
    <row r="286" spans="1:13" x14ac:dyDescent="0.25">
      <c r="A286" s="33"/>
      <c r="B286" s="33"/>
      <c r="H286" s="31"/>
      <c r="I286" s="34"/>
      <c r="J286" s="34"/>
      <c r="K286" s="35"/>
      <c r="L286" s="35"/>
      <c r="M286" s="34"/>
    </row>
    <row r="287" spans="1:13" x14ac:dyDescent="0.25">
      <c r="A287" s="33"/>
      <c r="B287" s="33"/>
      <c r="H287" s="31"/>
      <c r="I287" s="34"/>
      <c r="J287" s="34"/>
      <c r="K287" s="35"/>
      <c r="L287" s="35"/>
      <c r="M287" s="34"/>
    </row>
    <row r="288" spans="1:13" x14ac:dyDescent="0.25">
      <c r="A288" s="33"/>
      <c r="B288" s="33"/>
      <c r="H288" s="31"/>
      <c r="I288" s="34"/>
      <c r="J288" s="34"/>
      <c r="K288" s="35"/>
      <c r="L288" s="35"/>
      <c r="M288" s="34"/>
    </row>
    <row r="289" spans="1:13" x14ac:dyDescent="0.25">
      <c r="H289" s="31"/>
      <c r="I289" s="34"/>
      <c r="J289" s="34"/>
      <c r="K289" s="35"/>
      <c r="L289" s="35"/>
      <c r="M289" s="34"/>
    </row>
    <row r="290" spans="1:13" x14ac:dyDescent="0.25">
      <c r="H290" s="31"/>
      <c r="M290"/>
    </row>
    <row r="291" spans="1:13" x14ac:dyDescent="0.25">
      <c r="A291" s="33"/>
      <c r="B291" s="33"/>
      <c r="H291" s="31"/>
      <c r="I291" s="34"/>
      <c r="J291" s="34"/>
      <c r="K291" s="35"/>
      <c r="L291" s="35"/>
      <c r="M291" s="34"/>
    </row>
    <row r="292" spans="1:13" x14ac:dyDescent="0.25">
      <c r="H292" s="31"/>
      <c r="M292"/>
    </row>
    <row r="293" spans="1:13" x14ac:dyDescent="0.25">
      <c r="A293" s="33"/>
      <c r="B293" s="33"/>
      <c r="H293" s="31"/>
      <c r="I293" s="34"/>
      <c r="J293" s="34"/>
      <c r="K293" s="35"/>
      <c r="L293" s="35"/>
      <c r="M293" s="34"/>
    </row>
    <row r="294" spans="1:13" x14ac:dyDescent="0.25">
      <c r="A294" s="33"/>
      <c r="B294" s="33"/>
      <c r="H294" s="31"/>
      <c r="I294" s="34"/>
      <c r="J294" s="34"/>
      <c r="K294" s="35"/>
      <c r="L294" s="35"/>
      <c r="M294" s="34"/>
    </row>
    <row r="295" spans="1:13" x14ac:dyDescent="0.25">
      <c r="A295" s="33"/>
      <c r="B295" s="33"/>
      <c r="H295" s="31"/>
      <c r="I295" s="34"/>
      <c r="J295" s="34"/>
      <c r="K295" s="35"/>
      <c r="L295" s="35"/>
      <c r="M295" s="34"/>
    </row>
    <row r="296" spans="1:13" x14ac:dyDescent="0.25">
      <c r="A296" s="33"/>
      <c r="B296" s="33"/>
      <c r="H296" s="31"/>
      <c r="I296" s="34"/>
      <c r="J296" s="34"/>
      <c r="K296" s="35"/>
      <c r="L296" s="35"/>
      <c r="M296" s="34"/>
    </row>
    <row r="297" spans="1:13" x14ac:dyDescent="0.25">
      <c r="A297" s="33"/>
      <c r="B297" s="33"/>
      <c r="F297" t="s">
        <v>200</v>
      </c>
      <c r="H297" s="31"/>
      <c r="I297" s="34">
        <v>22195187000169</v>
      </c>
      <c r="J297" s="34">
        <v>71248242904</v>
      </c>
      <c r="K297" s="35" t="s">
        <v>201</v>
      </c>
      <c r="L297" s="35"/>
      <c r="M297" s="34" t="s">
        <v>202</v>
      </c>
    </row>
    <row r="298" spans="1:13" x14ac:dyDescent="0.25">
      <c r="A298" s="33"/>
      <c r="B298" s="33"/>
      <c r="H298" s="31"/>
      <c r="I298" s="34"/>
      <c r="J298" s="34"/>
      <c r="K298" s="35"/>
      <c r="L298" s="35"/>
      <c r="M298" s="34"/>
    </row>
    <row r="299" spans="1:13" x14ac:dyDescent="0.25">
      <c r="H299" s="31"/>
      <c r="I299" s="34"/>
      <c r="J299" s="34"/>
      <c r="K299" s="35"/>
      <c r="L299" s="35"/>
      <c r="M299" s="34"/>
    </row>
    <row r="300" spans="1:13" x14ac:dyDescent="0.25">
      <c r="H300" s="31"/>
      <c r="I300" s="34"/>
      <c r="J300" s="34"/>
      <c r="K300" s="35"/>
      <c r="L300" s="35"/>
      <c r="M300" s="34"/>
    </row>
    <row r="301" spans="1:13" x14ac:dyDescent="0.25">
      <c r="A301" s="33"/>
      <c r="B301" s="33"/>
      <c r="H301" s="31"/>
      <c r="I301" s="34"/>
      <c r="J301" s="34"/>
      <c r="K301" s="35"/>
      <c r="L301" s="35"/>
      <c r="M301" s="34"/>
    </row>
    <row r="302" spans="1:13" x14ac:dyDescent="0.25">
      <c r="A302" s="33"/>
      <c r="B302" s="33"/>
      <c r="H302" s="31"/>
      <c r="I302" s="34"/>
      <c r="J302" s="34"/>
      <c r="K302" s="35"/>
      <c r="L302" s="35"/>
      <c r="M302" s="34"/>
    </row>
    <row r="303" spans="1:13" x14ac:dyDescent="0.25">
      <c r="H303" s="31"/>
      <c r="I303" s="34"/>
      <c r="J303" s="34"/>
      <c r="K303" s="35"/>
      <c r="L303" s="35"/>
      <c r="M303" s="34"/>
    </row>
    <row r="304" spans="1:13" x14ac:dyDescent="0.25">
      <c r="A304" s="33"/>
      <c r="B304" s="33"/>
      <c r="H304" s="31"/>
      <c r="I304" s="34">
        <v>17893497000117</v>
      </c>
      <c r="J304" s="34">
        <v>39578410972</v>
      </c>
      <c r="K304" s="35" t="s">
        <v>205</v>
      </c>
      <c r="L304" s="35"/>
      <c r="M304" s="34" t="s">
        <v>206</v>
      </c>
    </row>
    <row r="305" spans="1:13" x14ac:dyDescent="0.25">
      <c r="A305" s="33"/>
      <c r="B305" s="33"/>
      <c r="H305" s="31"/>
      <c r="I305" s="34">
        <v>19099375000189</v>
      </c>
      <c r="J305" s="34">
        <v>3799553932</v>
      </c>
      <c r="K305" s="35" t="s">
        <v>207</v>
      </c>
      <c r="L305" s="35"/>
      <c r="M305" s="34"/>
    </row>
    <row r="306" spans="1:13" x14ac:dyDescent="0.25">
      <c r="A306" s="33"/>
      <c r="B306" s="33"/>
      <c r="H306" s="31"/>
      <c r="I306" s="34"/>
      <c r="J306" s="34"/>
      <c r="K306" s="35"/>
      <c r="L306" s="35"/>
      <c r="M306" s="34"/>
    </row>
    <row r="307" spans="1:13" x14ac:dyDescent="0.25">
      <c r="A307" s="33"/>
      <c r="B307" s="33"/>
      <c r="H307" s="31"/>
      <c r="I307" s="34"/>
      <c r="J307" s="34"/>
      <c r="K307" s="35"/>
      <c r="L307" s="35"/>
      <c r="M307" s="34"/>
    </row>
    <row r="308" spans="1:13" x14ac:dyDescent="0.25">
      <c r="H308" s="31"/>
      <c r="I308" s="34"/>
      <c r="J308" s="34"/>
      <c r="K308" s="35"/>
      <c r="L308" s="35"/>
      <c r="M308" s="34"/>
    </row>
    <row r="309" spans="1:13" x14ac:dyDescent="0.25">
      <c r="A309" s="33"/>
      <c r="B309" s="33"/>
      <c r="H309" s="31"/>
      <c r="I309" s="34"/>
      <c r="J309" s="34"/>
      <c r="K309" s="35"/>
      <c r="L309" s="35"/>
      <c r="M309" s="34"/>
    </row>
    <row r="310" spans="1:13" x14ac:dyDescent="0.25">
      <c r="A310" s="33"/>
      <c r="B310" s="33"/>
      <c r="C310" t="s">
        <v>209</v>
      </c>
      <c r="D310">
        <v>3764</v>
      </c>
      <c r="E310" t="s">
        <v>210</v>
      </c>
      <c r="F310">
        <v>98006099</v>
      </c>
      <c r="H310" s="31"/>
      <c r="I310" s="34"/>
      <c r="J310" s="34"/>
      <c r="K310" s="35"/>
      <c r="L310" s="35"/>
      <c r="M310" s="34"/>
    </row>
    <row r="311" spans="1:13" x14ac:dyDescent="0.25">
      <c r="A311" s="33"/>
      <c r="B311" s="33"/>
      <c r="H311" s="31"/>
      <c r="I311" s="34">
        <v>14062245000158</v>
      </c>
      <c r="J311" s="34">
        <v>91194415920</v>
      </c>
      <c r="K311" s="35" t="s">
        <v>211</v>
      </c>
      <c r="L311" s="35"/>
      <c r="M311" s="34"/>
    </row>
    <row r="312" spans="1:13" x14ac:dyDescent="0.25">
      <c r="A312" s="33"/>
      <c r="B312" s="33"/>
      <c r="H312" s="31"/>
      <c r="I312" s="34"/>
      <c r="J312" s="34"/>
      <c r="K312" s="35"/>
      <c r="L312" s="35"/>
      <c r="M312" s="34"/>
    </row>
    <row r="313" spans="1:13" x14ac:dyDescent="0.25">
      <c r="A313" s="33"/>
      <c r="B313" s="33"/>
      <c r="H313" s="31"/>
      <c r="I313" s="34"/>
      <c r="J313" s="34"/>
      <c r="K313" s="35"/>
      <c r="L313" s="35"/>
      <c r="M313" s="34"/>
    </row>
    <row r="314" spans="1:13" x14ac:dyDescent="0.25">
      <c r="A314" s="33"/>
      <c r="B314" s="33"/>
      <c r="H314" s="31"/>
      <c r="I314" s="34"/>
      <c r="J314" s="34"/>
      <c r="K314" s="35"/>
      <c r="L314" s="35"/>
      <c r="M314" s="34"/>
    </row>
    <row r="315" spans="1:13" x14ac:dyDescent="0.25">
      <c r="H315" s="31"/>
      <c r="M315"/>
    </row>
    <row r="316" spans="1:13" x14ac:dyDescent="0.25">
      <c r="A316" s="33"/>
      <c r="B316" s="33"/>
      <c r="H316" s="31"/>
      <c r="I316" s="34"/>
      <c r="J316" s="34"/>
      <c r="K316" s="35"/>
      <c r="L316" s="35"/>
      <c r="M316" s="34"/>
    </row>
    <row r="317" spans="1:13" x14ac:dyDescent="0.25">
      <c r="H317" s="31"/>
      <c r="M317"/>
    </row>
    <row r="318" spans="1:13" x14ac:dyDescent="0.25">
      <c r="H318" s="31"/>
      <c r="M318"/>
    </row>
    <row r="319" spans="1:13" x14ac:dyDescent="0.25">
      <c r="A319" s="33"/>
      <c r="B319" s="33"/>
      <c r="H319" s="31"/>
      <c r="I319" s="34"/>
      <c r="J319" s="34"/>
      <c r="K319" s="35"/>
      <c r="L319" s="35"/>
      <c r="M319" s="34"/>
    </row>
    <row r="320" spans="1:13" x14ac:dyDescent="0.25">
      <c r="A320" s="33"/>
      <c r="B320" s="33"/>
      <c r="H320" s="31"/>
      <c r="I320" s="34">
        <v>22708552000191</v>
      </c>
      <c r="J320" s="34">
        <v>7576260920</v>
      </c>
      <c r="K320" s="34">
        <v>263644390247</v>
      </c>
      <c r="L320" s="35" t="s">
        <v>192</v>
      </c>
      <c r="M320" s="34"/>
    </row>
    <row r="321" spans="1:13" x14ac:dyDescent="0.25">
      <c r="A321" s="33"/>
      <c r="B321" s="33"/>
      <c r="H321" s="31"/>
      <c r="I321" s="34"/>
      <c r="J321" s="34"/>
      <c r="K321" s="35"/>
      <c r="L321" s="35"/>
      <c r="M321" s="34"/>
    </row>
    <row r="322" spans="1:13" x14ac:dyDescent="0.25">
      <c r="H322" s="31"/>
      <c r="M322"/>
    </row>
    <row r="323" spans="1:13" x14ac:dyDescent="0.25">
      <c r="A323" s="33"/>
      <c r="B323" s="33"/>
      <c r="H323" s="31"/>
      <c r="I323" s="34"/>
      <c r="J323" s="34"/>
      <c r="K323" s="35"/>
      <c r="L323" s="35"/>
      <c r="M323" s="34"/>
    </row>
    <row r="324" spans="1:13" x14ac:dyDescent="0.25">
      <c r="A324" s="33"/>
      <c r="B324" s="33"/>
      <c r="H324" s="31"/>
      <c r="I324" s="34"/>
      <c r="J324" s="34"/>
      <c r="K324" s="35"/>
      <c r="L324" s="35"/>
      <c r="M324" s="34"/>
    </row>
    <row r="325" spans="1:13" x14ac:dyDescent="0.25">
      <c r="A325" s="33"/>
      <c r="B325" s="33"/>
      <c r="H325" s="31"/>
      <c r="I325" s="34"/>
      <c r="J325" s="34"/>
      <c r="K325" s="35"/>
      <c r="L325" s="35"/>
      <c r="M325" s="34"/>
    </row>
    <row r="326" spans="1:13" x14ac:dyDescent="0.25">
      <c r="A326" s="33"/>
      <c r="B326" s="33"/>
      <c r="H326" s="31"/>
      <c r="I326" s="34"/>
      <c r="J326" s="34"/>
      <c r="K326" s="35"/>
      <c r="L326" s="35"/>
      <c r="M326" s="34"/>
    </row>
    <row r="327" spans="1:13" x14ac:dyDescent="0.25">
      <c r="A327" s="33"/>
      <c r="B327" s="33"/>
      <c r="H327" s="31"/>
      <c r="I327" s="34">
        <v>17444264000137</v>
      </c>
      <c r="J327" s="34">
        <v>60390549991</v>
      </c>
      <c r="K327" s="35" t="s">
        <v>213</v>
      </c>
      <c r="L327" s="35"/>
      <c r="M327" s="34" t="s">
        <v>214</v>
      </c>
    </row>
    <row r="328" spans="1:13" x14ac:dyDescent="0.25">
      <c r="H328" s="31"/>
      <c r="M328"/>
    </row>
    <row r="329" spans="1:13" x14ac:dyDescent="0.25">
      <c r="H329" s="31"/>
      <c r="M329"/>
    </row>
    <row r="330" spans="1:13" x14ac:dyDescent="0.25">
      <c r="H330" s="31"/>
      <c r="I330" s="34"/>
      <c r="J330" s="34"/>
      <c r="K330" s="35"/>
      <c r="L330" s="35"/>
      <c r="M330" s="34"/>
    </row>
    <row r="331" spans="1:13" x14ac:dyDescent="0.25">
      <c r="A331" s="33"/>
      <c r="B331" s="33"/>
      <c r="H331" s="31"/>
      <c r="I331" s="34"/>
      <c r="J331" s="34"/>
      <c r="K331" s="35"/>
      <c r="L331" s="35"/>
      <c r="M331" s="34"/>
    </row>
    <row r="332" spans="1:13" x14ac:dyDescent="0.25">
      <c r="H332" s="31"/>
      <c r="M332"/>
    </row>
    <row r="333" spans="1:13" x14ac:dyDescent="0.25">
      <c r="A333" s="33"/>
      <c r="B333" s="33"/>
      <c r="H333" s="31"/>
      <c r="I333" s="34"/>
      <c r="J333" s="34"/>
      <c r="K333" s="35"/>
      <c r="L333" s="35"/>
      <c r="M333" s="34"/>
    </row>
    <row r="334" spans="1:13" x14ac:dyDescent="0.25">
      <c r="H334" s="31"/>
      <c r="M334"/>
    </row>
    <row r="335" spans="1:13" x14ac:dyDescent="0.25">
      <c r="A335" s="33"/>
      <c r="B335" s="33"/>
      <c r="H335" s="31"/>
      <c r="I335" s="34">
        <v>10617227000134</v>
      </c>
      <c r="J335" s="34">
        <v>5021568990</v>
      </c>
      <c r="K335" s="35" t="s">
        <v>215</v>
      </c>
      <c r="L335" s="35"/>
      <c r="M335" s="34" t="s">
        <v>216</v>
      </c>
    </row>
    <row r="336" spans="1:13" x14ac:dyDescent="0.25">
      <c r="H336" s="31"/>
      <c r="M336"/>
    </row>
    <row r="337" spans="1:13" x14ac:dyDescent="0.25">
      <c r="A337" s="33"/>
      <c r="B337" s="33"/>
      <c r="H337" s="31"/>
      <c r="I337" s="34"/>
      <c r="J337" s="34"/>
      <c r="K337" s="35"/>
      <c r="L337" s="35"/>
      <c r="M337" s="34"/>
    </row>
    <row r="338" spans="1:13" x14ac:dyDescent="0.25">
      <c r="H338" s="31"/>
      <c r="M338"/>
    </row>
    <row r="339" spans="1:13" x14ac:dyDescent="0.25">
      <c r="H339" s="31"/>
      <c r="I339" s="34"/>
      <c r="J339" s="34"/>
      <c r="K339" s="35"/>
      <c r="L339" s="35"/>
      <c r="M339" s="34"/>
    </row>
    <row r="340" spans="1:13" x14ac:dyDescent="0.25">
      <c r="A340" s="33"/>
      <c r="B340" s="33"/>
      <c r="H340" s="31"/>
      <c r="I340" s="34">
        <v>12456714000198</v>
      </c>
      <c r="J340" s="34">
        <v>90594746949</v>
      </c>
      <c r="K340" s="35">
        <v>78444677404</v>
      </c>
      <c r="L340" s="35"/>
      <c r="M340" s="34"/>
    </row>
    <row r="341" spans="1:13" x14ac:dyDescent="0.25">
      <c r="H341" s="31"/>
      <c r="M341"/>
    </row>
    <row r="342" spans="1:13" x14ac:dyDescent="0.25">
      <c r="A342" s="33"/>
      <c r="B342" s="33"/>
      <c r="H342" s="31"/>
      <c r="I342" s="34"/>
      <c r="J342" s="34"/>
      <c r="K342" s="35"/>
      <c r="L342" s="35"/>
      <c r="M342" s="34"/>
    </row>
    <row r="343" spans="1:13" x14ac:dyDescent="0.25">
      <c r="H343" s="31"/>
      <c r="M343"/>
    </row>
    <row r="344" spans="1:13" x14ac:dyDescent="0.25">
      <c r="A344" s="33"/>
      <c r="B344" s="33"/>
      <c r="H344" s="31"/>
      <c r="I344" s="34"/>
      <c r="J344" s="34"/>
      <c r="K344" s="35"/>
      <c r="L344" s="35"/>
      <c r="M344" s="34"/>
    </row>
    <row r="345" spans="1:13" x14ac:dyDescent="0.25">
      <c r="H345" s="31"/>
      <c r="M345"/>
    </row>
    <row r="346" spans="1:13" x14ac:dyDescent="0.25">
      <c r="A346" s="33"/>
      <c r="B346" s="33"/>
      <c r="H346" s="31"/>
      <c r="I346" s="34">
        <v>15102895000142</v>
      </c>
      <c r="J346" s="34"/>
      <c r="K346" s="35"/>
      <c r="L346" s="35"/>
      <c r="M346" s="34">
        <v>1011</v>
      </c>
    </row>
    <row r="347" spans="1:13" x14ac:dyDescent="0.25">
      <c r="A347" s="33"/>
      <c r="B347" s="33"/>
      <c r="H347" s="31"/>
      <c r="I347" s="34"/>
      <c r="J347" s="34"/>
      <c r="K347" s="35"/>
      <c r="L347" s="35"/>
      <c r="M347" s="34"/>
    </row>
    <row r="348" spans="1:13" x14ac:dyDescent="0.25">
      <c r="A348" s="33"/>
      <c r="B348" s="33"/>
      <c r="H348" s="31"/>
      <c r="I348" s="34"/>
      <c r="J348" s="34"/>
      <c r="K348" s="35"/>
      <c r="L348" s="35"/>
      <c r="M348" s="34"/>
    </row>
    <row r="349" spans="1:13" x14ac:dyDescent="0.25">
      <c r="A349" s="33"/>
      <c r="B349" s="33"/>
      <c r="H349" s="31"/>
      <c r="I349" s="34"/>
      <c r="J349" s="34"/>
      <c r="K349" s="35"/>
      <c r="L349" s="35"/>
      <c r="M349" s="34"/>
    </row>
    <row r="350" spans="1:13" x14ac:dyDescent="0.25">
      <c r="H350" s="31"/>
      <c r="I350" s="34"/>
      <c r="J350" s="34"/>
      <c r="K350" s="35"/>
      <c r="L350" s="35"/>
      <c r="M350" s="34"/>
    </row>
    <row r="351" spans="1:13" x14ac:dyDescent="0.25">
      <c r="A351" s="33"/>
      <c r="B351" s="33"/>
      <c r="H351" s="31"/>
      <c r="I351" s="34"/>
      <c r="J351" s="34"/>
      <c r="K351" s="35"/>
      <c r="L351" s="35"/>
      <c r="M351" s="34"/>
    </row>
    <row r="352" spans="1:13" x14ac:dyDescent="0.25">
      <c r="H352" s="31"/>
      <c r="I352" s="34"/>
      <c r="J352" s="34"/>
      <c r="K352" s="35"/>
      <c r="L352" s="35"/>
      <c r="M352" s="34"/>
    </row>
    <row r="353" spans="1:13" x14ac:dyDescent="0.25">
      <c r="H353" s="31"/>
      <c r="I353" s="34"/>
      <c r="J353" s="34"/>
      <c r="K353" s="35"/>
      <c r="L353" s="35"/>
      <c r="M353" s="34"/>
    </row>
    <row r="354" spans="1:13" x14ac:dyDescent="0.25">
      <c r="A354" s="33"/>
      <c r="B354" s="33"/>
      <c r="F354">
        <v>998380125</v>
      </c>
      <c r="H354" s="31"/>
      <c r="I354" s="34"/>
      <c r="J354" s="34"/>
      <c r="K354" s="35"/>
      <c r="L354" s="35"/>
      <c r="M354" s="34"/>
    </row>
    <row r="355" spans="1:13" x14ac:dyDescent="0.25">
      <c r="A355" s="33"/>
      <c r="B355" s="33"/>
      <c r="H355" s="31"/>
      <c r="I355" s="34"/>
      <c r="J355" s="34"/>
      <c r="K355" s="35"/>
      <c r="L355" s="35"/>
      <c r="M355" s="34"/>
    </row>
    <row r="356" spans="1:13" x14ac:dyDescent="0.25">
      <c r="H356" s="31"/>
      <c r="M356"/>
    </row>
    <row r="357" spans="1:13" x14ac:dyDescent="0.25">
      <c r="A357" s="33"/>
      <c r="B357" s="33"/>
      <c r="H357" s="31"/>
      <c r="I357" s="34"/>
      <c r="J357" s="34"/>
      <c r="K357" s="35"/>
      <c r="L357" s="35"/>
      <c r="M357" s="34"/>
    </row>
    <row r="358" spans="1:13" x14ac:dyDescent="0.25">
      <c r="A358" s="33"/>
      <c r="B358" s="33"/>
      <c r="H358" s="31"/>
      <c r="I358" s="34"/>
      <c r="J358" s="34"/>
      <c r="K358" s="35"/>
      <c r="L358" s="35"/>
      <c r="M358" s="34"/>
    </row>
    <row r="359" spans="1:13" x14ac:dyDescent="0.25">
      <c r="A359" s="33"/>
      <c r="B359" s="33"/>
      <c r="H359" s="31"/>
      <c r="I359" s="34"/>
      <c r="J359" s="34"/>
      <c r="K359" s="35"/>
      <c r="L359" s="35"/>
      <c r="M359" s="34"/>
    </row>
    <row r="360" spans="1:13" x14ac:dyDescent="0.25">
      <c r="H360" s="31"/>
      <c r="M360"/>
    </row>
    <row r="361" spans="1:13" x14ac:dyDescent="0.25">
      <c r="A361" s="33"/>
      <c r="B361" s="33"/>
      <c r="H361" s="31"/>
      <c r="I361" s="34"/>
      <c r="J361" s="34"/>
      <c r="K361" s="35"/>
      <c r="L361" s="35"/>
      <c r="M361" s="34"/>
    </row>
    <row r="362" spans="1:13" x14ac:dyDescent="0.25">
      <c r="A362" s="33"/>
      <c r="B362" s="33"/>
      <c r="H362" s="31"/>
      <c r="I362" s="34"/>
      <c r="J362" s="34"/>
      <c r="K362" s="35"/>
      <c r="L362" s="35"/>
      <c r="M362" s="34"/>
    </row>
    <row r="363" spans="1:13" x14ac:dyDescent="0.25">
      <c r="A363" s="33"/>
      <c r="B363" s="33"/>
      <c r="H363" s="31"/>
      <c r="I363" s="34">
        <v>20275047000175</v>
      </c>
      <c r="J363" s="34">
        <v>54622301920</v>
      </c>
      <c r="K363" s="35" t="s">
        <v>222</v>
      </c>
      <c r="L363" s="35"/>
      <c r="M363" s="34"/>
    </row>
    <row r="364" spans="1:13" x14ac:dyDescent="0.25">
      <c r="A364" s="33"/>
      <c r="B364" s="33"/>
      <c r="H364" s="31"/>
      <c r="I364" s="34"/>
      <c r="J364" s="34"/>
      <c r="K364" s="35"/>
      <c r="L364" s="35"/>
      <c r="M364" s="34"/>
    </row>
    <row r="365" spans="1:13" x14ac:dyDescent="0.25">
      <c r="A365" s="33"/>
      <c r="B365" s="33"/>
      <c r="H365" s="31"/>
      <c r="I365" s="34"/>
      <c r="J365" s="34"/>
      <c r="K365" s="35"/>
      <c r="L365" s="35"/>
      <c r="M365" s="34"/>
    </row>
    <row r="366" spans="1:13" x14ac:dyDescent="0.25">
      <c r="H366" s="31"/>
      <c r="M366"/>
    </row>
    <row r="367" spans="1:13" x14ac:dyDescent="0.25">
      <c r="A367" s="33"/>
      <c r="B367" s="33"/>
      <c r="H367" s="31"/>
      <c r="I367" s="34"/>
      <c r="J367" s="34"/>
      <c r="K367" s="35"/>
      <c r="L367" s="35"/>
      <c r="M367" s="34"/>
    </row>
    <row r="368" spans="1:13" x14ac:dyDescent="0.25">
      <c r="H368" s="31"/>
      <c r="I368" s="34"/>
      <c r="J368" s="34"/>
      <c r="K368" s="35"/>
      <c r="L368" s="35"/>
      <c r="M368" s="34"/>
    </row>
    <row r="369" spans="1:13" x14ac:dyDescent="0.25">
      <c r="H369" s="31"/>
      <c r="I369" s="34"/>
      <c r="J369" s="34"/>
      <c r="K369" s="35"/>
      <c r="L369" s="35"/>
      <c r="M369" s="34"/>
    </row>
    <row r="370" spans="1:13" x14ac:dyDescent="0.25">
      <c r="H370" s="31"/>
      <c r="I370" s="34"/>
      <c r="J370" s="34"/>
      <c r="K370" s="35"/>
      <c r="L370" s="35"/>
      <c r="M370" s="34"/>
    </row>
    <row r="371" spans="1:13" x14ac:dyDescent="0.25">
      <c r="H371" s="31"/>
      <c r="M371"/>
    </row>
    <row r="372" spans="1:13" x14ac:dyDescent="0.25">
      <c r="A372" s="33"/>
      <c r="B372" s="33"/>
      <c r="F372">
        <v>999052158</v>
      </c>
      <c r="H372" s="31"/>
      <c r="I372" s="34"/>
      <c r="J372" s="34"/>
      <c r="K372" s="35"/>
      <c r="L372" s="35"/>
      <c r="M372" s="34"/>
    </row>
    <row r="373" spans="1:13" x14ac:dyDescent="0.25">
      <c r="A373" s="33"/>
      <c r="B373" s="33"/>
      <c r="H373" s="31"/>
      <c r="I373" s="34"/>
      <c r="J373" s="34"/>
      <c r="K373" s="35"/>
      <c r="L373" s="35"/>
      <c r="M373" s="34"/>
    </row>
    <row r="374" spans="1:13" x14ac:dyDescent="0.25">
      <c r="A374" s="33"/>
      <c r="B374" s="33"/>
      <c r="H374" s="31"/>
      <c r="I374" s="34"/>
      <c r="J374" s="34"/>
      <c r="K374" s="35"/>
      <c r="L374" s="35"/>
      <c r="M374" s="34"/>
    </row>
    <row r="375" spans="1:13" x14ac:dyDescent="0.25">
      <c r="A375" s="33"/>
      <c r="B375" s="33"/>
      <c r="H375" s="31"/>
      <c r="I375" s="34"/>
      <c r="J375" s="34"/>
      <c r="K375" s="35"/>
      <c r="L375" s="35"/>
      <c r="M375" s="34"/>
    </row>
    <row r="376" spans="1:13" x14ac:dyDescent="0.25">
      <c r="H376" s="31"/>
      <c r="I376" s="34"/>
      <c r="J376" s="34"/>
      <c r="K376" s="35"/>
      <c r="L376" s="35"/>
      <c r="M376" s="34"/>
    </row>
    <row r="377" spans="1:13" x14ac:dyDescent="0.25">
      <c r="H377" s="31"/>
      <c r="M377"/>
    </row>
    <row r="378" spans="1:13" x14ac:dyDescent="0.25">
      <c r="H378" s="31"/>
      <c r="I378" s="34"/>
      <c r="J378" s="34"/>
      <c r="K378" s="35"/>
      <c r="L378" s="35"/>
      <c r="M378" s="34"/>
    </row>
    <row r="379" spans="1:13" x14ac:dyDescent="0.25">
      <c r="H379" s="31"/>
      <c r="I379" s="34"/>
      <c r="J379" s="34"/>
      <c r="K379" s="35"/>
      <c r="L379" s="35"/>
      <c r="M379" s="34"/>
    </row>
    <row r="380" spans="1:13" x14ac:dyDescent="0.25">
      <c r="A380" s="33"/>
      <c r="B380" s="33"/>
      <c r="H380" s="31"/>
      <c r="I380" s="34"/>
      <c r="J380" s="34"/>
      <c r="K380" s="35"/>
      <c r="L380" s="35"/>
      <c r="M380" s="34"/>
    </row>
    <row r="381" spans="1:13" x14ac:dyDescent="0.25">
      <c r="H381" s="31"/>
      <c r="M381"/>
    </row>
    <row r="382" spans="1:13" x14ac:dyDescent="0.25">
      <c r="A382" s="33"/>
      <c r="B382" s="33"/>
      <c r="H382" s="31"/>
      <c r="I382" s="34"/>
      <c r="J382" s="34"/>
      <c r="K382" s="35"/>
      <c r="L382" s="35"/>
      <c r="M382" s="34"/>
    </row>
    <row r="383" spans="1:13" x14ac:dyDescent="0.25">
      <c r="A383" s="33"/>
      <c r="B383" s="33"/>
      <c r="H383" s="31"/>
      <c r="I383" s="34"/>
      <c r="J383" s="34"/>
      <c r="K383" s="35"/>
      <c r="L383" s="35"/>
      <c r="M383" s="34"/>
    </row>
    <row r="384" spans="1:13" x14ac:dyDescent="0.25">
      <c r="A384" s="33"/>
      <c r="B384" s="33"/>
      <c r="F384">
        <v>99106260</v>
      </c>
      <c r="H384" s="31"/>
      <c r="I384" s="34" t="s">
        <v>225</v>
      </c>
      <c r="J384" s="34">
        <v>37391690953</v>
      </c>
      <c r="K384" s="35" t="s">
        <v>226</v>
      </c>
      <c r="L384" s="35"/>
      <c r="M384" s="34"/>
    </row>
    <row r="385" spans="1:13" x14ac:dyDescent="0.25">
      <c r="H385" s="31"/>
      <c r="M385"/>
    </row>
    <row r="386" spans="1:13" x14ac:dyDescent="0.25">
      <c r="A386" s="33"/>
      <c r="B386" s="33"/>
      <c r="H386" s="31"/>
      <c r="I386" s="34">
        <v>82675851000107</v>
      </c>
      <c r="J386" s="34">
        <v>44311974949</v>
      </c>
      <c r="K386" s="35" t="s">
        <v>228</v>
      </c>
      <c r="L386" s="35"/>
      <c r="M386" s="34" t="s">
        <v>229</v>
      </c>
    </row>
    <row r="387" spans="1:13" x14ac:dyDescent="0.25">
      <c r="A387" s="33"/>
      <c r="B387" s="33"/>
      <c r="H387" s="31"/>
      <c r="I387" s="34">
        <v>24728343000135</v>
      </c>
      <c r="J387" s="34">
        <v>975386980</v>
      </c>
      <c r="K387" s="35" t="s">
        <v>230</v>
      </c>
      <c r="L387" s="35"/>
      <c r="M387" s="34"/>
    </row>
    <row r="388" spans="1:13" x14ac:dyDescent="0.25">
      <c r="H388" s="31"/>
      <c r="M388"/>
    </row>
    <row r="389" spans="1:13" x14ac:dyDescent="0.25">
      <c r="A389" s="33"/>
      <c r="B389" s="33"/>
      <c r="H389" s="31"/>
      <c r="I389" s="34"/>
      <c r="J389" s="34"/>
      <c r="K389" s="35"/>
      <c r="L389" s="35"/>
      <c r="M389" s="34"/>
    </row>
    <row r="390" spans="1:13" x14ac:dyDescent="0.25">
      <c r="A390" s="33"/>
      <c r="B390" s="33"/>
      <c r="H390" s="31"/>
      <c r="I390" s="34"/>
      <c r="J390" s="34"/>
      <c r="K390" s="35"/>
      <c r="L390" s="35"/>
      <c r="M390" s="34"/>
    </row>
    <row r="391" spans="1:13" x14ac:dyDescent="0.25">
      <c r="H391" s="31"/>
      <c r="I391" s="34"/>
      <c r="J391" s="34"/>
      <c r="K391" s="35"/>
      <c r="L391" s="35"/>
      <c r="M391" s="34"/>
    </row>
    <row r="392" spans="1:13" x14ac:dyDescent="0.25">
      <c r="A392" s="33"/>
      <c r="B392" s="33"/>
      <c r="H392" s="31"/>
      <c r="I392" s="34"/>
      <c r="J392" s="34"/>
      <c r="K392" s="35"/>
      <c r="L392" s="35"/>
      <c r="M392" s="34"/>
    </row>
    <row r="393" spans="1:13" x14ac:dyDescent="0.25">
      <c r="A393" s="33"/>
      <c r="B393" s="33"/>
      <c r="H393" s="31"/>
      <c r="I393" s="34"/>
      <c r="J393" s="34"/>
      <c r="K393" s="35"/>
      <c r="L393" s="35"/>
      <c r="M393" s="34"/>
    </row>
    <row r="394" spans="1:13" x14ac:dyDescent="0.25">
      <c r="A394" s="33"/>
      <c r="B394" s="33"/>
      <c r="H394" s="31"/>
      <c r="I394" s="34"/>
      <c r="J394" s="34"/>
      <c r="K394" s="35"/>
      <c r="L394" s="35"/>
      <c r="M394" s="34"/>
    </row>
    <row r="395" spans="1:13" x14ac:dyDescent="0.25">
      <c r="H395" s="31"/>
      <c r="I395" s="34"/>
      <c r="J395" s="34"/>
      <c r="K395" s="35"/>
      <c r="L395" s="35"/>
      <c r="M395" s="34"/>
    </row>
    <row r="396" spans="1:13" x14ac:dyDescent="0.25">
      <c r="A396" s="33"/>
      <c r="B396" s="33"/>
      <c r="H396" s="31"/>
      <c r="I396" s="34"/>
      <c r="J396" s="34"/>
      <c r="K396" s="35"/>
      <c r="L396" s="35"/>
      <c r="M396" s="34"/>
    </row>
    <row r="397" spans="1:13" x14ac:dyDescent="0.25">
      <c r="A397" s="33"/>
      <c r="B397" s="33"/>
      <c r="H397" s="31"/>
      <c r="I397" s="34"/>
      <c r="J397" s="34"/>
      <c r="K397" s="35"/>
      <c r="L397" s="35"/>
      <c r="M397" s="34"/>
    </row>
    <row r="398" spans="1:13" x14ac:dyDescent="0.25">
      <c r="A398" s="33"/>
      <c r="B398" s="33"/>
      <c r="H398" s="31"/>
      <c r="I398" s="34"/>
      <c r="J398" s="34"/>
      <c r="K398" s="35"/>
      <c r="L398" s="35"/>
      <c r="M398" s="34"/>
    </row>
    <row r="399" spans="1:13" x14ac:dyDescent="0.25">
      <c r="A399" s="33"/>
      <c r="B399" s="33"/>
      <c r="H399" s="31"/>
      <c r="I399" s="34"/>
      <c r="J399" s="34"/>
      <c r="K399" s="35"/>
      <c r="L399" s="35"/>
      <c r="M399" s="34"/>
    </row>
    <row r="400" spans="1:13" x14ac:dyDescent="0.25">
      <c r="A400" s="33"/>
      <c r="B400" s="33"/>
      <c r="H400" s="31"/>
      <c r="I400" s="34"/>
      <c r="J400" s="34"/>
      <c r="K400" s="35"/>
      <c r="L400" s="35"/>
      <c r="M400" s="34"/>
    </row>
    <row r="401" spans="1:13" x14ac:dyDescent="0.25">
      <c r="A401" s="33"/>
      <c r="B401" s="33"/>
      <c r="H401" s="31"/>
      <c r="I401" s="34"/>
      <c r="J401" s="34"/>
      <c r="K401" s="35"/>
      <c r="L401" s="35"/>
      <c r="M401" s="34"/>
    </row>
    <row r="402" spans="1:13" x14ac:dyDescent="0.25">
      <c r="H402" s="31"/>
      <c r="M402"/>
    </row>
    <row r="403" spans="1:13" x14ac:dyDescent="0.25">
      <c r="A403" s="33"/>
      <c r="B403" s="33"/>
      <c r="H403" s="31"/>
      <c r="I403" s="34"/>
      <c r="J403" s="34"/>
      <c r="K403" s="35"/>
      <c r="L403" s="35"/>
      <c r="M403" s="34"/>
    </row>
    <row r="404" spans="1:13" x14ac:dyDescent="0.25">
      <c r="H404" s="31"/>
      <c r="I404" s="34"/>
      <c r="J404" s="34"/>
      <c r="K404" s="35"/>
      <c r="L404" s="35"/>
      <c r="M404" s="34"/>
    </row>
    <row r="405" spans="1:13" x14ac:dyDescent="0.25">
      <c r="A405" s="33"/>
      <c r="B405" s="33"/>
      <c r="H405" s="31"/>
      <c r="I405" s="34"/>
      <c r="J405" s="34"/>
      <c r="K405" s="35"/>
      <c r="L405" s="35"/>
      <c r="M405" s="34"/>
    </row>
    <row r="406" spans="1:13" x14ac:dyDescent="0.25">
      <c r="A406" s="33"/>
      <c r="B406" s="33"/>
      <c r="H406" s="31"/>
      <c r="I406" s="34"/>
      <c r="J406" s="34"/>
      <c r="K406" s="35"/>
      <c r="L406" s="35"/>
      <c r="M406" s="34"/>
    </row>
    <row r="407" spans="1:13" x14ac:dyDescent="0.25">
      <c r="A407" s="33"/>
      <c r="B407" s="33"/>
      <c r="H407" s="31"/>
      <c r="I407" s="34"/>
      <c r="J407" s="34"/>
      <c r="K407" s="35"/>
      <c r="L407" s="35"/>
      <c r="M407" s="34"/>
    </row>
    <row r="408" spans="1:13" x14ac:dyDescent="0.25">
      <c r="A408" s="33"/>
      <c r="B408" s="33"/>
      <c r="H408" s="31"/>
      <c r="I408" s="34"/>
      <c r="J408" s="34"/>
      <c r="K408" s="35"/>
      <c r="L408" s="35"/>
      <c r="M408" s="34"/>
    </row>
    <row r="409" spans="1:13" x14ac:dyDescent="0.25">
      <c r="A409" s="33"/>
      <c r="B409" s="33"/>
      <c r="H409" s="31"/>
      <c r="I409" s="34"/>
      <c r="J409" s="34"/>
      <c r="K409" s="35"/>
      <c r="L409" s="35"/>
      <c r="M409" s="34"/>
    </row>
    <row r="410" spans="1:13" x14ac:dyDescent="0.25">
      <c r="A410" s="33"/>
      <c r="B410" s="33"/>
      <c r="H410" s="31"/>
      <c r="I410" s="34"/>
      <c r="J410" s="34"/>
      <c r="K410" s="35"/>
      <c r="L410" s="35"/>
      <c r="M410" s="34"/>
    </row>
    <row r="411" spans="1:13" x14ac:dyDescent="0.25">
      <c r="A411" s="33"/>
      <c r="B411" s="33"/>
      <c r="H411" s="31"/>
      <c r="I411" s="34"/>
      <c r="J411" s="34"/>
      <c r="K411" s="35"/>
      <c r="L411" s="35"/>
      <c r="M411" s="34"/>
    </row>
    <row r="412" spans="1:13" x14ac:dyDescent="0.25">
      <c r="H412" s="31"/>
      <c r="I412" s="34"/>
      <c r="J412" s="34"/>
      <c r="K412" s="35"/>
      <c r="L412" s="35"/>
      <c r="M412" s="34"/>
    </row>
    <row r="413" spans="1:13" x14ac:dyDescent="0.25">
      <c r="A413" s="33"/>
      <c r="B413" s="33"/>
      <c r="F413">
        <v>32314235</v>
      </c>
      <c r="H413" s="31"/>
      <c r="I413" s="34"/>
      <c r="J413" s="34"/>
      <c r="K413" s="35"/>
      <c r="L413" s="35"/>
      <c r="M413" s="34"/>
    </row>
    <row r="414" spans="1:13" x14ac:dyDescent="0.25">
      <c r="H414" s="31"/>
      <c r="M414"/>
    </row>
    <row r="415" spans="1:13" x14ac:dyDescent="0.25">
      <c r="A415" s="33"/>
      <c r="B415" s="33"/>
      <c r="H415" s="31"/>
      <c r="I415" s="34"/>
      <c r="J415" s="34"/>
      <c r="K415" s="35"/>
      <c r="L415" s="35"/>
      <c r="M415" s="34"/>
    </row>
    <row r="416" spans="1:13" x14ac:dyDescent="0.25">
      <c r="H416" s="31"/>
      <c r="I416" s="34"/>
      <c r="J416" s="34"/>
      <c r="K416" s="35"/>
      <c r="L416" s="35"/>
      <c r="M416" s="34"/>
    </row>
    <row r="417" spans="1:13" x14ac:dyDescent="0.25">
      <c r="A417" s="33"/>
      <c r="B417" s="33"/>
      <c r="H417" s="31"/>
      <c r="I417" s="34"/>
      <c r="J417" s="34"/>
      <c r="K417" s="35"/>
      <c r="L417" s="35"/>
      <c r="M417" s="34"/>
    </row>
    <row r="418" spans="1:13" x14ac:dyDescent="0.25">
      <c r="A418" s="33"/>
      <c r="B418" s="33"/>
      <c r="H418" s="31"/>
      <c r="I418" s="35" t="s">
        <v>237</v>
      </c>
      <c r="J418" s="34">
        <v>84749067920</v>
      </c>
      <c r="K418" s="35" t="s">
        <v>238</v>
      </c>
      <c r="L418" s="35"/>
      <c r="M418" s="34" t="s">
        <v>239</v>
      </c>
    </row>
    <row r="419" spans="1:13" x14ac:dyDescent="0.25">
      <c r="A419" s="33"/>
      <c r="B419" s="33"/>
      <c r="H419" s="31"/>
      <c r="I419" s="34">
        <v>12837580000155</v>
      </c>
      <c r="J419" s="34">
        <v>7967753976</v>
      </c>
      <c r="K419" s="35" t="s">
        <v>240</v>
      </c>
      <c r="L419" s="35"/>
      <c r="M419" s="34"/>
    </row>
    <row r="420" spans="1:13" x14ac:dyDescent="0.25">
      <c r="A420" s="33"/>
      <c r="B420" s="33"/>
      <c r="H420" s="31"/>
      <c r="I420" s="34"/>
      <c r="J420" s="34"/>
      <c r="K420" s="35"/>
      <c r="L420" s="35"/>
      <c r="M420" s="34"/>
    </row>
    <row r="421" spans="1:13" x14ac:dyDescent="0.25">
      <c r="A421" s="33"/>
      <c r="B421" s="33"/>
      <c r="H421" s="31"/>
      <c r="I421" s="34">
        <v>19255529000184</v>
      </c>
      <c r="J421" s="34">
        <v>1787897982</v>
      </c>
      <c r="K421" s="35" t="s">
        <v>241</v>
      </c>
      <c r="L421" s="35"/>
      <c r="M421" s="34"/>
    </row>
    <row r="422" spans="1:13" x14ac:dyDescent="0.25">
      <c r="A422" s="33"/>
      <c r="B422" s="33"/>
      <c r="H422" s="31"/>
      <c r="I422" s="34">
        <v>20065071000180</v>
      </c>
      <c r="J422" s="34">
        <v>4950889940</v>
      </c>
      <c r="K422" s="35" t="s">
        <v>242</v>
      </c>
      <c r="L422" s="35"/>
      <c r="M422" s="34" t="s">
        <v>243</v>
      </c>
    </row>
    <row r="423" spans="1:13" x14ac:dyDescent="0.25">
      <c r="H423" s="31"/>
      <c r="M423"/>
    </row>
    <row r="424" spans="1:13" x14ac:dyDescent="0.25">
      <c r="A424" s="33"/>
      <c r="B424" s="33"/>
      <c r="H424" s="31"/>
      <c r="I424" s="34"/>
      <c r="J424" s="34"/>
      <c r="K424" s="35"/>
      <c r="L424" s="35"/>
      <c r="M424" s="34"/>
    </row>
    <row r="425" spans="1:13" x14ac:dyDescent="0.25">
      <c r="A425" s="33"/>
      <c r="B425" s="33"/>
      <c r="H425" s="31"/>
      <c r="I425" s="34"/>
      <c r="J425" s="34"/>
      <c r="K425" s="35"/>
      <c r="L425" s="35"/>
      <c r="M425" s="34"/>
    </row>
    <row r="426" spans="1:13" x14ac:dyDescent="0.25">
      <c r="A426" s="33"/>
      <c r="B426" s="33"/>
      <c r="H426" s="31"/>
      <c r="I426" s="34">
        <v>21469151000163</v>
      </c>
      <c r="J426" s="34">
        <v>4262553945</v>
      </c>
      <c r="K426" s="35" t="s">
        <v>244</v>
      </c>
      <c r="L426" s="35"/>
      <c r="M426" s="34"/>
    </row>
    <row r="427" spans="1:13" x14ac:dyDescent="0.25">
      <c r="H427" s="31"/>
      <c r="I427" s="34"/>
      <c r="J427" s="34"/>
      <c r="K427" s="35"/>
      <c r="L427" s="35"/>
      <c r="M427" s="34"/>
    </row>
    <row r="428" spans="1:13" x14ac:dyDescent="0.25">
      <c r="A428" s="33"/>
      <c r="B428" s="33"/>
      <c r="F428" s="1" t="s">
        <v>245</v>
      </c>
      <c r="H428" s="31"/>
      <c r="I428" s="34">
        <v>21099216000126</v>
      </c>
      <c r="J428" s="34">
        <v>73867551987</v>
      </c>
      <c r="K428" s="35" t="s">
        <v>246</v>
      </c>
      <c r="L428" s="35"/>
      <c r="M428" s="34"/>
    </row>
    <row r="429" spans="1:13" x14ac:dyDescent="0.25">
      <c r="A429" s="33"/>
      <c r="B429" s="33"/>
      <c r="H429" s="31"/>
      <c r="I429" s="34"/>
      <c r="J429" s="34"/>
      <c r="K429" s="35"/>
      <c r="L429" s="35"/>
      <c r="M429" s="34"/>
    </row>
    <row r="430" spans="1:13" x14ac:dyDescent="0.25">
      <c r="H430" s="31"/>
      <c r="I430" s="34"/>
      <c r="J430" s="34"/>
      <c r="K430" s="35"/>
      <c r="L430" s="35"/>
      <c r="M430" s="34"/>
    </row>
    <row r="431" spans="1:13" x14ac:dyDescent="0.25">
      <c r="A431" s="33"/>
      <c r="B431" s="33"/>
      <c r="F431">
        <v>999319412</v>
      </c>
      <c r="H431" s="31"/>
      <c r="I431" s="34"/>
      <c r="J431" s="34"/>
      <c r="K431" s="35"/>
      <c r="L431" s="35"/>
      <c r="M431" s="34"/>
    </row>
    <row r="432" spans="1:13" x14ac:dyDescent="0.25">
      <c r="A432" s="33"/>
      <c r="B432" s="33"/>
      <c r="H432" s="31"/>
      <c r="I432" s="34">
        <v>2119091600121</v>
      </c>
      <c r="J432" s="34">
        <v>4645911988</v>
      </c>
      <c r="K432" s="35">
        <v>4339477263</v>
      </c>
      <c r="L432" s="35"/>
      <c r="M432" s="34" t="s">
        <v>248</v>
      </c>
    </row>
    <row r="433" spans="1:13" x14ac:dyDescent="0.25">
      <c r="H433" s="31"/>
      <c r="M433"/>
    </row>
    <row r="434" spans="1:13" x14ac:dyDescent="0.25">
      <c r="H434" s="31"/>
      <c r="I434" s="34"/>
      <c r="J434" s="34"/>
      <c r="K434" s="35"/>
      <c r="L434" s="35"/>
      <c r="M434" s="34"/>
    </row>
    <row r="435" spans="1:13" x14ac:dyDescent="0.25">
      <c r="A435" s="33"/>
      <c r="B435" s="33"/>
      <c r="H435" s="31"/>
      <c r="I435" s="34"/>
      <c r="J435" s="34"/>
      <c r="K435" s="35"/>
      <c r="L435" s="35"/>
      <c r="M435" s="34"/>
    </row>
    <row r="436" spans="1:13" x14ac:dyDescent="0.25">
      <c r="A436" s="33"/>
      <c r="B436" s="33"/>
      <c r="H436" s="31"/>
      <c r="I436" s="34"/>
      <c r="J436" s="34"/>
      <c r="K436" s="35"/>
      <c r="L436" s="35"/>
      <c r="M436" s="34"/>
    </row>
    <row r="437" spans="1:13" x14ac:dyDescent="0.25">
      <c r="A437" s="33"/>
      <c r="B437" s="33"/>
      <c r="H437" s="31"/>
      <c r="I437" s="34"/>
      <c r="J437" s="34"/>
      <c r="K437" s="35"/>
      <c r="L437" s="35"/>
      <c r="M437" s="34"/>
    </row>
    <row r="438" spans="1:13" x14ac:dyDescent="0.25">
      <c r="A438" s="33"/>
      <c r="B438" s="33"/>
      <c r="H438" s="31"/>
      <c r="I438" s="34"/>
      <c r="J438" s="34"/>
      <c r="K438" s="35"/>
      <c r="L438" s="35"/>
      <c r="M438" s="34"/>
    </row>
    <row r="439" spans="1:13" x14ac:dyDescent="0.25">
      <c r="A439" s="33"/>
      <c r="B439" s="33"/>
      <c r="H439" s="31"/>
      <c r="I439" s="34"/>
      <c r="J439" s="34"/>
      <c r="K439" s="35"/>
      <c r="L439" s="35"/>
      <c r="M439" s="34"/>
    </row>
    <row r="440" spans="1:13" x14ac:dyDescent="0.25">
      <c r="A440" s="33"/>
      <c r="B440" s="33"/>
      <c r="H440" s="31"/>
      <c r="I440" s="34"/>
      <c r="J440" s="34"/>
      <c r="K440" s="35"/>
      <c r="L440" s="35"/>
      <c r="M440" s="34"/>
    </row>
    <row r="441" spans="1:13" x14ac:dyDescent="0.25">
      <c r="A441" s="33"/>
      <c r="B441" s="33"/>
      <c r="H441" s="31"/>
      <c r="I441" s="34">
        <v>7332827000141</v>
      </c>
      <c r="J441" s="34">
        <v>1915105994</v>
      </c>
      <c r="K441" s="35" t="s">
        <v>249</v>
      </c>
      <c r="L441" s="35"/>
      <c r="M441" s="34"/>
    </row>
    <row r="442" spans="1:13" x14ac:dyDescent="0.25">
      <c r="A442" s="33"/>
      <c r="B442" s="33"/>
      <c r="H442" s="31"/>
      <c r="I442" s="34"/>
      <c r="J442" s="34"/>
      <c r="K442" s="35"/>
      <c r="L442" s="35"/>
      <c r="M442" s="34"/>
    </row>
    <row r="443" spans="1:13" x14ac:dyDescent="0.25">
      <c r="A443" s="33"/>
      <c r="B443" s="33"/>
      <c r="H443" s="31"/>
      <c r="I443" s="34">
        <v>15127858000199</v>
      </c>
      <c r="J443" s="34">
        <v>84073225987</v>
      </c>
      <c r="K443" s="35" t="s">
        <v>250</v>
      </c>
      <c r="L443" s="35"/>
      <c r="M443" s="34"/>
    </row>
    <row r="444" spans="1:13" x14ac:dyDescent="0.25">
      <c r="A444" s="33"/>
      <c r="B444" s="33"/>
      <c r="H444" s="31"/>
      <c r="I444" s="34"/>
      <c r="J444" s="34"/>
      <c r="K444" s="35"/>
      <c r="L444" s="35"/>
      <c r="M444" s="34"/>
    </row>
    <row r="445" spans="1:13" x14ac:dyDescent="0.25">
      <c r="A445" s="33"/>
      <c r="B445" s="33"/>
      <c r="H445" s="31"/>
      <c r="I445" s="34">
        <v>10969828000106</v>
      </c>
      <c r="J445" s="34">
        <v>3404755952</v>
      </c>
      <c r="K445" s="35">
        <v>31179761310</v>
      </c>
      <c r="L445" s="35"/>
      <c r="M445" s="34"/>
    </row>
    <row r="446" spans="1:13" x14ac:dyDescent="0.25">
      <c r="A446" s="33"/>
      <c r="B446" s="33"/>
      <c r="H446" s="31"/>
      <c r="I446" s="34"/>
      <c r="J446" s="34"/>
      <c r="K446" s="35"/>
      <c r="L446" s="35"/>
      <c r="M446" s="34"/>
    </row>
    <row r="447" spans="1:13" x14ac:dyDescent="0.25">
      <c r="A447" s="33"/>
      <c r="B447" s="33"/>
      <c r="H447" s="31"/>
      <c r="I447" s="34">
        <v>7511551000169</v>
      </c>
      <c r="J447" s="34">
        <v>4090673933</v>
      </c>
      <c r="K447" s="35" t="s">
        <v>251</v>
      </c>
      <c r="L447" s="35"/>
      <c r="M447" s="34"/>
    </row>
    <row r="448" spans="1:13" x14ac:dyDescent="0.25">
      <c r="A448" s="33"/>
      <c r="B448" s="33"/>
      <c r="H448" s="31"/>
      <c r="I448" s="34"/>
      <c r="J448" s="34"/>
      <c r="K448" s="35"/>
      <c r="L448" s="35"/>
      <c r="M448" s="34"/>
    </row>
    <row r="449" spans="1:13" x14ac:dyDescent="0.25">
      <c r="A449" s="33"/>
      <c r="B449" s="33"/>
      <c r="H449" s="31"/>
      <c r="I449" s="34">
        <v>10531985000135</v>
      </c>
      <c r="J449" s="34">
        <v>6590775907</v>
      </c>
      <c r="K449" s="35" t="s">
        <v>252</v>
      </c>
      <c r="L449" s="35"/>
      <c r="M449" s="34">
        <v>427363</v>
      </c>
    </row>
    <row r="450" spans="1:13" x14ac:dyDescent="0.25">
      <c r="A450" s="33"/>
      <c r="B450" s="33"/>
      <c r="H450" s="31"/>
      <c r="I450" s="34"/>
      <c r="J450" s="34"/>
      <c r="K450" s="35"/>
      <c r="L450" s="35"/>
      <c r="M450" s="34"/>
    </row>
    <row r="451" spans="1:13" x14ac:dyDescent="0.25">
      <c r="A451" s="33"/>
      <c r="B451" s="33"/>
      <c r="H451" s="31"/>
      <c r="I451" s="34">
        <v>19055283000105</v>
      </c>
      <c r="J451" s="34">
        <v>716777983</v>
      </c>
      <c r="K451" s="35" t="s">
        <v>253</v>
      </c>
      <c r="L451" s="35"/>
      <c r="M451" s="34" t="s">
        <v>254</v>
      </c>
    </row>
    <row r="452" spans="1:13" x14ac:dyDescent="0.25">
      <c r="H452" s="31"/>
      <c r="I452" s="34"/>
      <c r="J452" s="34"/>
      <c r="K452" s="35"/>
      <c r="L452" s="35"/>
      <c r="M452" s="34"/>
    </row>
    <row r="453" spans="1:13" x14ac:dyDescent="0.25">
      <c r="A453" s="33"/>
      <c r="B453" s="33"/>
      <c r="H453" s="31"/>
      <c r="I453" s="34"/>
      <c r="J453" s="34"/>
      <c r="K453" s="35"/>
      <c r="L453" s="35"/>
      <c r="M453" s="34"/>
    </row>
    <row r="454" spans="1:13" x14ac:dyDescent="0.25">
      <c r="A454" s="33"/>
      <c r="B454" s="33"/>
      <c r="H454" s="31"/>
      <c r="I454" s="34"/>
      <c r="J454" s="34"/>
      <c r="K454" s="35"/>
      <c r="L454" s="35"/>
      <c r="M454" s="34"/>
    </row>
    <row r="455" spans="1:13" x14ac:dyDescent="0.25">
      <c r="A455" s="33"/>
      <c r="B455" s="33"/>
      <c r="H455" s="31"/>
      <c r="I455" s="34"/>
      <c r="J455" s="34"/>
      <c r="K455" s="35"/>
      <c r="L455" s="35"/>
      <c r="M455" s="34"/>
    </row>
    <row r="456" spans="1:13" x14ac:dyDescent="0.25">
      <c r="H456" s="31"/>
      <c r="I456" s="34"/>
      <c r="J456" s="34"/>
      <c r="K456" s="35"/>
      <c r="L456" s="35"/>
      <c r="M456" s="34"/>
    </row>
    <row r="457" spans="1:13" x14ac:dyDescent="0.25">
      <c r="H457" s="31"/>
      <c r="I457" s="34"/>
      <c r="J457" s="34"/>
      <c r="K457" s="35"/>
      <c r="L457" s="35"/>
      <c r="M457" s="34"/>
    </row>
    <row r="458" spans="1:13" x14ac:dyDescent="0.25">
      <c r="A458" s="33"/>
      <c r="B458" s="33"/>
      <c r="H458" s="31"/>
      <c r="I458" s="34"/>
      <c r="J458" s="34"/>
      <c r="K458" s="35"/>
      <c r="L458" s="35"/>
      <c r="M458" s="34"/>
    </row>
    <row r="459" spans="1:13" x14ac:dyDescent="0.25">
      <c r="H459" s="31"/>
      <c r="I459" s="34"/>
      <c r="J459" s="34"/>
      <c r="K459" s="35"/>
      <c r="L459" s="35"/>
      <c r="M459" s="34"/>
    </row>
    <row r="460" spans="1:13" x14ac:dyDescent="0.25">
      <c r="H460" s="31"/>
      <c r="M460"/>
    </row>
    <row r="461" spans="1:13" x14ac:dyDescent="0.25">
      <c r="A461" s="33"/>
      <c r="B461" s="33"/>
      <c r="H461" s="31"/>
      <c r="I461" s="34"/>
      <c r="J461" s="34"/>
      <c r="K461" s="35"/>
      <c r="L461" s="35"/>
      <c r="M461" s="34"/>
    </row>
    <row r="462" spans="1:13" x14ac:dyDescent="0.25">
      <c r="H462" s="31"/>
      <c r="I462" s="34"/>
      <c r="J462" s="34"/>
      <c r="K462" s="35"/>
      <c r="L462" s="35"/>
      <c r="M462" s="34"/>
    </row>
    <row r="463" spans="1:13" x14ac:dyDescent="0.25">
      <c r="A463" s="33"/>
      <c r="B463" s="33"/>
      <c r="H463" s="31"/>
      <c r="I463" s="34"/>
      <c r="J463" s="34"/>
      <c r="K463" s="35"/>
      <c r="L463" s="35"/>
      <c r="M463" s="34"/>
    </row>
    <row r="464" spans="1:13" x14ac:dyDescent="0.25">
      <c r="A464" s="33"/>
      <c r="B464" s="33"/>
      <c r="H464" s="31"/>
      <c r="I464" s="34"/>
      <c r="J464" s="34"/>
      <c r="K464" s="35"/>
      <c r="L464" s="35"/>
      <c r="M464" s="34"/>
    </row>
    <row r="465" spans="1:13" x14ac:dyDescent="0.25">
      <c r="A465" s="33"/>
      <c r="B465" s="33"/>
      <c r="H465" s="31"/>
      <c r="I465" s="34"/>
      <c r="J465" s="34"/>
      <c r="K465" s="35"/>
      <c r="L465" s="35"/>
      <c r="M465" s="34"/>
    </row>
    <row r="466" spans="1:13" x14ac:dyDescent="0.25">
      <c r="H466" s="31"/>
      <c r="M466"/>
    </row>
    <row r="467" spans="1:13" x14ac:dyDescent="0.25">
      <c r="A467" s="33"/>
      <c r="B467" s="33"/>
      <c r="H467" s="31"/>
      <c r="I467" s="34"/>
      <c r="J467" s="34"/>
      <c r="K467" s="35"/>
      <c r="L467" s="35"/>
      <c r="M467" s="34"/>
    </row>
    <row r="468" spans="1:13" x14ac:dyDescent="0.25">
      <c r="H468" s="31"/>
      <c r="I468" s="34"/>
      <c r="J468" s="34"/>
      <c r="K468" s="35"/>
      <c r="L468" s="35"/>
      <c r="M468" s="34"/>
    </row>
    <row r="469" spans="1:13" x14ac:dyDescent="0.25">
      <c r="H469" s="31"/>
      <c r="I469" s="34"/>
      <c r="J469" s="34"/>
      <c r="K469" s="35"/>
      <c r="L469" s="35"/>
      <c r="M469" s="34"/>
    </row>
    <row r="470" spans="1:13" x14ac:dyDescent="0.25">
      <c r="A470" s="33"/>
      <c r="B470" s="33"/>
      <c r="H470" s="31"/>
      <c r="I470" s="34">
        <v>20443295000188</v>
      </c>
      <c r="J470" s="34">
        <v>6830476984</v>
      </c>
      <c r="K470" s="35" t="s">
        <v>257</v>
      </c>
      <c r="L470" s="35"/>
      <c r="M470" s="34" t="s">
        <v>258</v>
      </c>
    </row>
    <row r="471" spans="1:13" x14ac:dyDescent="0.25">
      <c r="H471" s="31"/>
      <c r="M471"/>
    </row>
    <row r="472" spans="1:13" x14ac:dyDescent="0.25">
      <c r="A472" s="33"/>
      <c r="B472" s="33"/>
      <c r="H472" s="31"/>
      <c r="I472" s="34"/>
      <c r="J472" s="34"/>
      <c r="K472" s="35"/>
      <c r="L472" s="35"/>
      <c r="M472" s="34"/>
    </row>
    <row r="473" spans="1:13" x14ac:dyDescent="0.25">
      <c r="A473" s="33"/>
      <c r="B473" s="33"/>
      <c r="H473" s="31"/>
      <c r="I473" s="34"/>
      <c r="J473" s="34"/>
      <c r="K473" s="35"/>
      <c r="L473" s="35"/>
      <c r="M473" s="34"/>
    </row>
    <row r="474" spans="1:13" x14ac:dyDescent="0.25">
      <c r="H474" s="31"/>
      <c r="I474" s="34"/>
      <c r="J474" s="34"/>
      <c r="K474" s="35"/>
      <c r="L474" s="35"/>
      <c r="M474" s="34"/>
    </row>
    <row r="475" spans="1:13" x14ac:dyDescent="0.25">
      <c r="H475" s="31"/>
      <c r="M475"/>
    </row>
    <row r="476" spans="1:13" x14ac:dyDescent="0.25">
      <c r="H476" s="31"/>
      <c r="M476"/>
    </row>
    <row r="477" spans="1:13" x14ac:dyDescent="0.25">
      <c r="H477" s="31"/>
      <c r="M477"/>
    </row>
    <row r="478" spans="1:13" x14ac:dyDescent="0.25">
      <c r="I478"/>
      <c r="J478"/>
      <c r="K478"/>
      <c r="L478"/>
      <c r="M478"/>
    </row>
    <row r="479" spans="1:13" x14ac:dyDescent="0.25">
      <c r="I479"/>
      <c r="J479"/>
      <c r="K479"/>
      <c r="L479"/>
      <c r="M479"/>
    </row>
    <row r="480" spans="1:13" x14ac:dyDescent="0.25">
      <c r="I480"/>
      <c r="J480"/>
      <c r="K480"/>
      <c r="L480"/>
      <c r="M480"/>
    </row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6E5A-71CD-4DCE-A052-86DE12391097}">
  <dimension ref="A1:A44"/>
  <sheetViews>
    <sheetView workbookViewId="0">
      <selection activeCell="A14" sqref="A14"/>
    </sheetView>
  </sheetViews>
  <sheetFormatPr defaultRowHeight="15" x14ac:dyDescent="0.25"/>
  <cols>
    <col min="1" max="1" width="29.7109375" bestFit="1" customWidth="1"/>
  </cols>
  <sheetData>
    <row r="1" spans="1:1" x14ac:dyDescent="0.25">
      <c r="A1" s="8" t="s">
        <v>78</v>
      </c>
    </row>
    <row r="2" spans="1:1" x14ac:dyDescent="0.25">
      <c r="A2" t="s">
        <v>96</v>
      </c>
    </row>
    <row r="3" spans="1:1" x14ac:dyDescent="0.25">
      <c r="A3" t="s">
        <v>99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106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62</v>
      </c>
    </row>
    <row r="10" spans="1:1" x14ac:dyDescent="0.25">
      <c r="A10" t="s">
        <v>114</v>
      </c>
    </row>
    <row r="11" spans="1:1" x14ac:dyDescent="0.25">
      <c r="A11" t="s">
        <v>117</v>
      </c>
    </row>
    <row r="12" spans="1:1" x14ac:dyDescent="0.25">
      <c r="A12" t="s">
        <v>118</v>
      </c>
    </row>
    <row r="13" spans="1:1" x14ac:dyDescent="0.25">
      <c r="A13" t="s">
        <v>461</v>
      </c>
    </row>
    <row r="14" spans="1:1" x14ac:dyDescent="0.25">
      <c r="A14" t="s">
        <v>121</v>
      </c>
    </row>
    <row r="15" spans="1:1" x14ac:dyDescent="0.25">
      <c r="A15" t="s">
        <v>122</v>
      </c>
    </row>
    <row r="16" spans="1:1" x14ac:dyDescent="0.25">
      <c r="A16" t="s">
        <v>124</v>
      </c>
    </row>
    <row r="17" spans="1:1" x14ac:dyDescent="0.25">
      <c r="A17" t="s">
        <v>126</v>
      </c>
    </row>
    <row r="18" spans="1:1" x14ac:dyDescent="0.25">
      <c r="A18" t="s">
        <v>129</v>
      </c>
    </row>
    <row r="19" spans="1:1" x14ac:dyDescent="0.25">
      <c r="A19" t="s">
        <v>130</v>
      </c>
    </row>
    <row r="20" spans="1:1" x14ac:dyDescent="0.25">
      <c r="A20" t="s">
        <v>131</v>
      </c>
    </row>
    <row r="21" spans="1:1" x14ac:dyDescent="0.25">
      <c r="A21" t="s">
        <v>133</v>
      </c>
    </row>
    <row r="22" spans="1:1" x14ac:dyDescent="0.25">
      <c r="A22" t="s">
        <v>135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141</v>
      </c>
    </row>
    <row r="27" spans="1:1" x14ac:dyDescent="0.25">
      <c r="A27" t="s">
        <v>143</v>
      </c>
    </row>
    <row r="28" spans="1:1" x14ac:dyDescent="0.25">
      <c r="A28" t="s">
        <v>123</v>
      </c>
    </row>
    <row r="29" spans="1:1" x14ac:dyDescent="0.25">
      <c r="A29" t="s">
        <v>146</v>
      </c>
    </row>
    <row r="30" spans="1:1" x14ac:dyDescent="0.25">
      <c r="A30" t="s">
        <v>148</v>
      </c>
    </row>
    <row r="31" spans="1:1" x14ac:dyDescent="0.25">
      <c r="A31" t="s">
        <v>142</v>
      </c>
    </row>
    <row r="32" spans="1:1" x14ac:dyDescent="0.25">
      <c r="A32" t="s">
        <v>145</v>
      </c>
    </row>
    <row r="34" spans="1:1" x14ac:dyDescent="0.25">
      <c r="A34" t="s">
        <v>95</v>
      </c>
    </row>
    <row r="35" spans="1:1" x14ac:dyDescent="0.25">
      <c r="A35" t="s">
        <v>97</v>
      </c>
    </row>
    <row r="36" spans="1:1" x14ac:dyDescent="0.25">
      <c r="A36" t="s">
        <v>100</v>
      </c>
    </row>
    <row r="38" spans="1:1" x14ac:dyDescent="0.25">
      <c r="A38" t="s">
        <v>71</v>
      </c>
    </row>
    <row r="39" spans="1:1" x14ac:dyDescent="0.25">
      <c r="A39" t="s">
        <v>83</v>
      </c>
    </row>
    <row r="40" spans="1:1" x14ac:dyDescent="0.25">
      <c r="A40" t="s">
        <v>77</v>
      </c>
    </row>
    <row r="42" spans="1:1" x14ac:dyDescent="0.25">
      <c r="A42" t="s">
        <v>71</v>
      </c>
    </row>
    <row r="43" spans="1:1" x14ac:dyDescent="0.25">
      <c r="A43" t="s">
        <v>115</v>
      </c>
    </row>
    <row r="44" spans="1:1" x14ac:dyDescent="0.25">
      <c r="A44" t="s">
        <v>62</v>
      </c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EAE1-DB1E-4AE5-92FC-459C701352C0}">
  <dimension ref="G15:G184"/>
  <sheetViews>
    <sheetView topLeftCell="A154" workbookViewId="0">
      <selection activeCell="G15" sqref="G15:G184"/>
    </sheetView>
  </sheetViews>
  <sheetFormatPr defaultRowHeight="15" x14ac:dyDescent="0.25"/>
  <sheetData>
    <row r="15" spans="7:7" x14ac:dyDescent="0.25">
      <c r="G15" t="s">
        <v>24</v>
      </c>
    </row>
    <row r="16" spans="7:7" x14ac:dyDescent="0.25">
      <c r="G16" t="s">
        <v>290</v>
      </c>
    </row>
    <row r="17" spans="7:7" x14ac:dyDescent="0.25">
      <c r="G17" t="s">
        <v>162</v>
      </c>
    </row>
    <row r="18" spans="7:7" x14ac:dyDescent="0.25">
      <c r="G18" t="s">
        <v>39</v>
      </c>
    </row>
    <row r="19" spans="7:7" x14ac:dyDescent="0.25">
      <c r="G19" t="s">
        <v>166</v>
      </c>
    </row>
    <row r="20" spans="7:7" x14ac:dyDescent="0.25">
      <c r="G20" t="s">
        <v>30</v>
      </c>
    </row>
    <row r="21" spans="7:7" x14ac:dyDescent="0.25">
      <c r="G21" t="s">
        <v>28</v>
      </c>
    </row>
    <row r="22" spans="7:7" x14ac:dyDescent="0.25">
      <c r="G22" t="s">
        <v>297</v>
      </c>
    </row>
    <row r="23" spans="7:7" x14ac:dyDescent="0.25">
      <c r="G23" t="s">
        <v>298</v>
      </c>
    </row>
    <row r="24" spans="7:7" x14ac:dyDescent="0.25">
      <c r="G24" t="s">
        <v>159</v>
      </c>
    </row>
    <row r="25" spans="7:7" x14ac:dyDescent="0.25">
      <c r="G25" t="s">
        <v>300</v>
      </c>
    </row>
    <row r="26" spans="7:7" x14ac:dyDescent="0.25">
      <c r="G26" t="s">
        <v>34</v>
      </c>
    </row>
    <row r="27" spans="7:7" x14ac:dyDescent="0.25">
      <c r="G27" t="s">
        <v>31</v>
      </c>
    </row>
    <row r="28" spans="7:7" x14ac:dyDescent="0.25">
      <c r="G28" t="s">
        <v>25</v>
      </c>
    </row>
    <row r="29" spans="7:7" x14ac:dyDescent="0.25">
      <c r="G29" t="s">
        <v>32</v>
      </c>
    </row>
    <row r="30" spans="7:7" x14ac:dyDescent="0.25">
      <c r="G30" t="s">
        <v>26</v>
      </c>
    </row>
    <row r="31" spans="7:7" x14ac:dyDescent="0.25">
      <c r="G31" t="s">
        <v>304</v>
      </c>
    </row>
    <row r="32" spans="7:7" x14ac:dyDescent="0.25">
      <c r="G32" t="s">
        <v>306</v>
      </c>
    </row>
    <row r="33" spans="7:7" x14ac:dyDescent="0.25">
      <c r="G33" t="s">
        <v>41</v>
      </c>
    </row>
    <row r="34" spans="7:7" x14ac:dyDescent="0.25">
      <c r="G34" t="s">
        <v>33</v>
      </c>
    </row>
    <row r="35" spans="7:7" x14ac:dyDescent="0.25">
      <c r="G35" t="s">
        <v>270</v>
      </c>
    </row>
    <row r="36" spans="7:7" x14ac:dyDescent="0.25">
      <c r="G36" t="s">
        <v>155</v>
      </c>
    </row>
    <row r="37" spans="7:7" x14ac:dyDescent="0.25">
      <c r="G37" t="s">
        <v>231</v>
      </c>
    </row>
    <row r="38" spans="7:7" x14ac:dyDescent="0.25">
      <c r="G38" t="s">
        <v>38</v>
      </c>
    </row>
    <row r="39" spans="7:7" x14ac:dyDescent="0.25">
      <c r="G39" t="s">
        <v>309</v>
      </c>
    </row>
    <row r="40" spans="7:7" x14ac:dyDescent="0.25">
      <c r="G40" t="s">
        <v>310</v>
      </c>
    </row>
    <row r="41" spans="7:7" x14ac:dyDescent="0.25">
      <c r="G41" t="s">
        <v>315</v>
      </c>
    </row>
    <row r="42" spans="7:7" x14ac:dyDescent="0.25">
      <c r="G42" t="s">
        <v>312</v>
      </c>
    </row>
    <row r="43" spans="7:7" x14ac:dyDescent="0.25">
      <c r="G43" t="s">
        <v>235</v>
      </c>
    </row>
    <row r="44" spans="7:7" x14ac:dyDescent="0.25">
      <c r="G44" t="s">
        <v>255</v>
      </c>
    </row>
    <row r="45" spans="7:7" x14ac:dyDescent="0.25">
      <c r="G45" t="s">
        <v>47</v>
      </c>
    </row>
    <row r="46" spans="7:7" x14ac:dyDescent="0.25">
      <c r="G46" t="s">
        <v>27</v>
      </c>
    </row>
    <row r="47" spans="7:7" x14ac:dyDescent="0.25">
      <c r="G47" t="s">
        <v>316</v>
      </c>
    </row>
    <row r="48" spans="7:7" x14ac:dyDescent="0.25">
      <c r="G48" t="s">
        <v>45</v>
      </c>
    </row>
    <row r="49" spans="7:7" x14ac:dyDescent="0.25">
      <c r="G49" t="s">
        <v>232</v>
      </c>
    </row>
    <row r="50" spans="7:7" x14ac:dyDescent="0.25">
      <c r="G50" t="s">
        <v>35</v>
      </c>
    </row>
    <row r="51" spans="7:7" x14ac:dyDescent="0.25">
      <c r="G51" t="s">
        <v>43</v>
      </c>
    </row>
    <row r="52" spans="7:7" x14ac:dyDescent="0.25">
      <c r="G52" t="s">
        <v>178</v>
      </c>
    </row>
    <row r="53" spans="7:7" x14ac:dyDescent="0.25">
      <c r="G53" t="s">
        <v>321</v>
      </c>
    </row>
    <row r="54" spans="7:7" x14ac:dyDescent="0.25">
      <c r="G54" t="s">
        <v>212</v>
      </c>
    </row>
    <row r="55" spans="7:7" x14ac:dyDescent="0.25">
      <c r="G55" t="s">
        <v>152</v>
      </c>
    </row>
    <row r="56" spans="7:7" x14ac:dyDescent="0.25">
      <c r="G56" t="s">
        <v>322</v>
      </c>
    </row>
    <row r="57" spans="7:7" x14ac:dyDescent="0.25">
      <c r="G57" t="s">
        <v>23</v>
      </c>
    </row>
    <row r="58" spans="7:7" x14ac:dyDescent="0.25">
      <c r="G58" t="s">
        <v>153</v>
      </c>
    </row>
    <row r="59" spans="7:7" x14ac:dyDescent="0.25">
      <c r="G59" t="s">
        <v>324</v>
      </c>
    </row>
    <row r="60" spans="7:7" x14ac:dyDescent="0.25">
      <c r="G60" t="s">
        <v>220</v>
      </c>
    </row>
    <row r="61" spans="7:7" x14ac:dyDescent="0.25">
      <c r="G61" t="s">
        <v>221</v>
      </c>
    </row>
    <row r="62" spans="7:7" x14ac:dyDescent="0.25">
      <c r="G62" t="s">
        <v>171</v>
      </c>
    </row>
    <row r="63" spans="7:7" x14ac:dyDescent="0.25">
      <c r="G63" t="s">
        <v>40</v>
      </c>
    </row>
    <row r="64" spans="7:7" x14ac:dyDescent="0.25">
      <c r="G64" t="s">
        <v>184</v>
      </c>
    </row>
    <row r="65" spans="7:7" x14ac:dyDescent="0.25">
      <c r="G65" t="s">
        <v>127</v>
      </c>
    </row>
    <row r="66" spans="7:7" x14ac:dyDescent="0.25">
      <c r="G66" t="s">
        <v>187</v>
      </c>
    </row>
    <row r="67" spans="7:7" x14ac:dyDescent="0.25">
      <c r="G67" t="s">
        <v>196</v>
      </c>
    </row>
    <row r="68" spans="7:7" x14ac:dyDescent="0.25">
      <c r="G68" t="s">
        <v>264</v>
      </c>
    </row>
    <row r="69" spans="7:7" x14ac:dyDescent="0.25">
      <c r="G69" t="s">
        <v>329</v>
      </c>
    </row>
    <row r="70" spans="7:7" x14ac:dyDescent="0.25">
      <c r="G70" t="s">
        <v>332</v>
      </c>
    </row>
    <row r="71" spans="7:7" x14ac:dyDescent="0.25">
      <c r="G71" t="s">
        <v>330</v>
      </c>
    </row>
    <row r="72" spans="7:7" x14ac:dyDescent="0.25">
      <c r="G72" t="s">
        <v>271</v>
      </c>
    </row>
    <row r="73" spans="7:7" x14ac:dyDescent="0.25">
      <c r="G73" t="s">
        <v>283</v>
      </c>
    </row>
    <row r="74" spans="7:7" x14ac:dyDescent="0.25">
      <c r="G74" t="s">
        <v>331</v>
      </c>
    </row>
    <row r="75" spans="7:7" x14ac:dyDescent="0.25">
      <c r="G75" t="s">
        <v>275</v>
      </c>
    </row>
    <row r="76" spans="7:7" x14ac:dyDescent="0.25">
      <c r="G76" t="s">
        <v>29</v>
      </c>
    </row>
    <row r="77" spans="7:7" x14ac:dyDescent="0.25">
      <c r="G77" t="s">
        <v>256</v>
      </c>
    </row>
    <row r="78" spans="7:7" x14ac:dyDescent="0.25">
      <c r="G78" t="s">
        <v>107</v>
      </c>
    </row>
    <row r="79" spans="7:7" x14ac:dyDescent="0.25">
      <c r="G79" t="s">
        <v>333</v>
      </c>
    </row>
    <row r="80" spans="7:7" x14ac:dyDescent="0.25">
      <c r="G80" t="s">
        <v>268</v>
      </c>
    </row>
    <row r="81" spans="7:7" x14ac:dyDescent="0.25">
      <c r="G81" t="s">
        <v>223</v>
      </c>
    </row>
    <row r="82" spans="7:7" x14ac:dyDescent="0.25">
      <c r="G82" t="s">
        <v>336</v>
      </c>
    </row>
    <row r="83" spans="7:7" x14ac:dyDescent="0.25">
      <c r="G83" t="s">
        <v>175</v>
      </c>
    </row>
    <row r="84" spans="7:7" x14ac:dyDescent="0.25">
      <c r="G84" t="s">
        <v>266</v>
      </c>
    </row>
    <row r="85" spans="7:7" x14ac:dyDescent="0.25">
      <c r="G85" t="s">
        <v>265</v>
      </c>
    </row>
    <row r="86" spans="7:7" x14ac:dyDescent="0.25">
      <c r="G86" t="s">
        <v>273</v>
      </c>
    </row>
    <row r="87" spans="7:7" x14ac:dyDescent="0.25">
      <c r="G87" t="s">
        <v>236</v>
      </c>
    </row>
    <row r="88" spans="7:7" x14ac:dyDescent="0.25">
      <c r="G88" t="s">
        <v>339</v>
      </c>
    </row>
    <row r="89" spans="7:7" x14ac:dyDescent="0.25">
      <c r="G89" t="s">
        <v>341</v>
      </c>
    </row>
    <row r="90" spans="7:7" x14ac:dyDescent="0.25">
      <c r="G90" t="s">
        <v>193</v>
      </c>
    </row>
    <row r="91" spans="7:7" x14ac:dyDescent="0.25">
      <c r="G91" t="s">
        <v>340</v>
      </c>
    </row>
    <row r="92" spans="7:7" x14ac:dyDescent="0.25">
      <c r="G92" t="s">
        <v>188</v>
      </c>
    </row>
    <row r="93" spans="7:7" x14ac:dyDescent="0.25">
      <c r="G93" t="s">
        <v>344</v>
      </c>
    </row>
    <row r="94" spans="7:7" x14ac:dyDescent="0.25">
      <c r="G94" t="s">
        <v>219</v>
      </c>
    </row>
    <row r="95" spans="7:7" x14ac:dyDescent="0.25">
      <c r="G95" t="s">
        <v>345</v>
      </c>
    </row>
    <row r="96" spans="7:7" x14ac:dyDescent="0.25">
      <c r="G96" t="s">
        <v>269</v>
      </c>
    </row>
    <row r="97" spans="7:7" x14ac:dyDescent="0.25">
      <c r="G97" t="s">
        <v>346</v>
      </c>
    </row>
    <row r="98" spans="7:7" x14ac:dyDescent="0.25">
      <c r="G98" t="s">
        <v>347</v>
      </c>
    </row>
    <row r="99" spans="7:7" x14ac:dyDescent="0.25">
      <c r="G99" t="s">
        <v>234</v>
      </c>
    </row>
    <row r="100" spans="7:7" x14ac:dyDescent="0.25">
      <c r="G100" t="s">
        <v>348</v>
      </c>
    </row>
    <row r="101" spans="7:7" x14ac:dyDescent="0.25">
      <c r="G101" t="s">
        <v>276</v>
      </c>
    </row>
    <row r="102" spans="7:7" x14ac:dyDescent="0.25">
      <c r="G102" t="s">
        <v>261</v>
      </c>
    </row>
    <row r="103" spans="7:7" x14ac:dyDescent="0.25">
      <c r="G103" t="s">
        <v>350</v>
      </c>
    </row>
    <row r="104" spans="7:7" x14ac:dyDescent="0.25">
      <c r="G104" t="s">
        <v>352</v>
      </c>
    </row>
    <row r="105" spans="7:7" x14ac:dyDescent="0.25">
      <c r="G105" t="s">
        <v>356</v>
      </c>
    </row>
    <row r="106" spans="7:7" x14ac:dyDescent="0.25">
      <c r="G106" t="s">
        <v>355</v>
      </c>
    </row>
    <row r="107" spans="7:7" x14ac:dyDescent="0.25">
      <c r="G107" t="s">
        <v>354</v>
      </c>
    </row>
    <row r="108" spans="7:7" x14ac:dyDescent="0.25">
      <c r="G108" t="s">
        <v>357</v>
      </c>
    </row>
    <row r="109" spans="7:7" x14ac:dyDescent="0.25">
      <c r="G109" t="s">
        <v>360</v>
      </c>
    </row>
    <row r="110" spans="7:7" x14ac:dyDescent="0.25">
      <c r="G110" t="s">
        <v>182</v>
      </c>
    </row>
    <row r="111" spans="7:7" x14ac:dyDescent="0.25">
      <c r="G111" t="s">
        <v>363</v>
      </c>
    </row>
    <row r="112" spans="7:7" x14ac:dyDescent="0.25">
      <c r="G112" t="s">
        <v>203</v>
      </c>
    </row>
    <row r="113" spans="7:7" x14ac:dyDescent="0.25">
      <c r="G113" t="s">
        <v>359</v>
      </c>
    </row>
    <row r="114" spans="7:7" x14ac:dyDescent="0.25">
      <c r="G114" t="s">
        <v>361</v>
      </c>
    </row>
    <row r="115" spans="7:7" x14ac:dyDescent="0.25">
      <c r="G115" t="s">
        <v>144</v>
      </c>
    </row>
    <row r="116" spans="7:7" x14ac:dyDescent="0.25">
      <c r="G116" t="s">
        <v>364</v>
      </c>
    </row>
    <row r="117" spans="7:7" x14ac:dyDescent="0.25">
      <c r="G117" t="s">
        <v>170</v>
      </c>
    </row>
    <row r="118" spans="7:7" x14ac:dyDescent="0.25">
      <c r="G118" t="s">
        <v>366</v>
      </c>
    </row>
    <row r="119" spans="7:7" x14ac:dyDescent="0.25">
      <c r="G119" t="s">
        <v>367</v>
      </c>
    </row>
    <row r="120" spans="7:7" x14ac:dyDescent="0.25">
      <c r="G120" t="s">
        <v>368</v>
      </c>
    </row>
    <row r="121" spans="7:7" x14ac:dyDescent="0.25">
      <c r="G121" t="s">
        <v>369</v>
      </c>
    </row>
    <row r="122" spans="7:7" x14ac:dyDescent="0.25">
      <c r="G122" t="s">
        <v>370</v>
      </c>
    </row>
    <row r="123" spans="7:7" x14ac:dyDescent="0.25">
      <c r="G123" t="s">
        <v>373</v>
      </c>
    </row>
    <row r="124" spans="7:7" x14ac:dyDescent="0.25">
      <c r="G124" t="s">
        <v>372</v>
      </c>
    </row>
    <row r="125" spans="7:7" x14ac:dyDescent="0.25">
      <c r="G125" t="s">
        <v>277</v>
      </c>
    </row>
    <row r="126" spans="7:7" x14ac:dyDescent="0.25">
      <c r="G126" t="s">
        <v>374</v>
      </c>
    </row>
    <row r="127" spans="7:7" x14ac:dyDescent="0.25">
      <c r="G127" t="s">
        <v>125</v>
      </c>
    </row>
    <row r="128" spans="7:7" x14ac:dyDescent="0.25">
      <c r="G128" t="s">
        <v>161</v>
      </c>
    </row>
    <row r="129" spans="7:7" x14ac:dyDescent="0.25">
      <c r="G129" t="s">
        <v>169</v>
      </c>
    </row>
    <row r="130" spans="7:7" x14ac:dyDescent="0.25">
      <c r="G130" t="s">
        <v>375</v>
      </c>
    </row>
    <row r="131" spans="7:7" x14ac:dyDescent="0.25">
      <c r="G131" t="s">
        <v>260</v>
      </c>
    </row>
    <row r="132" spans="7:7" x14ac:dyDescent="0.25">
      <c r="G132" t="s">
        <v>44</v>
      </c>
    </row>
    <row r="133" spans="7:7" x14ac:dyDescent="0.25">
      <c r="G133" t="s">
        <v>284</v>
      </c>
    </row>
    <row r="134" spans="7:7" x14ac:dyDescent="0.25">
      <c r="G134" t="s">
        <v>267</v>
      </c>
    </row>
    <row r="135" spans="7:7" x14ac:dyDescent="0.25">
      <c r="G135" t="s">
        <v>378</v>
      </c>
    </row>
    <row r="136" spans="7:7" x14ac:dyDescent="0.25">
      <c r="G136" t="s">
        <v>36</v>
      </c>
    </row>
    <row r="137" spans="7:7" x14ac:dyDescent="0.25">
      <c r="G137" t="s">
        <v>151</v>
      </c>
    </row>
    <row r="138" spans="7:7" x14ac:dyDescent="0.25">
      <c r="G138" t="s">
        <v>278</v>
      </c>
    </row>
    <row r="139" spans="7:7" x14ac:dyDescent="0.25">
      <c r="G139" t="s">
        <v>274</v>
      </c>
    </row>
    <row r="140" spans="7:7" x14ac:dyDescent="0.25">
      <c r="G140" t="s">
        <v>381</v>
      </c>
    </row>
    <row r="141" spans="7:7" x14ac:dyDescent="0.25">
      <c r="G141" t="s">
        <v>42</v>
      </c>
    </row>
    <row r="142" spans="7:7" x14ac:dyDescent="0.25">
      <c r="G142" t="s">
        <v>383</v>
      </c>
    </row>
    <row r="143" spans="7:7" x14ac:dyDescent="0.25">
      <c r="G143" t="s">
        <v>46</v>
      </c>
    </row>
    <row r="144" spans="7:7" x14ac:dyDescent="0.25">
      <c r="G144" t="s">
        <v>279</v>
      </c>
    </row>
    <row r="145" spans="7:7" x14ac:dyDescent="0.25">
      <c r="G145" t="s">
        <v>263</v>
      </c>
    </row>
    <row r="146" spans="7:7" x14ac:dyDescent="0.25">
      <c r="G146" t="s">
        <v>388</v>
      </c>
    </row>
    <row r="147" spans="7:7" x14ac:dyDescent="0.25">
      <c r="G147" t="s">
        <v>396</v>
      </c>
    </row>
    <row r="148" spans="7:7" x14ac:dyDescent="0.25">
      <c r="G148" t="s">
        <v>233</v>
      </c>
    </row>
    <row r="149" spans="7:7" x14ac:dyDescent="0.25">
      <c r="G149" t="s">
        <v>134</v>
      </c>
    </row>
    <row r="150" spans="7:7" x14ac:dyDescent="0.25">
      <c r="G150" t="s">
        <v>208</v>
      </c>
    </row>
    <row r="151" spans="7:7" x14ac:dyDescent="0.25">
      <c r="G151" t="s">
        <v>401</v>
      </c>
    </row>
    <row r="152" spans="7:7" x14ac:dyDescent="0.25">
      <c r="G152" t="s">
        <v>217</v>
      </c>
    </row>
    <row r="153" spans="7:7" x14ac:dyDescent="0.25">
      <c r="G153" t="s">
        <v>282</v>
      </c>
    </row>
    <row r="154" spans="7:7" x14ac:dyDescent="0.25">
      <c r="G154" t="s">
        <v>112</v>
      </c>
    </row>
    <row r="155" spans="7:7" x14ac:dyDescent="0.25">
      <c r="G155" t="s">
        <v>272</v>
      </c>
    </row>
    <row r="156" spans="7:7" x14ac:dyDescent="0.25">
      <c r="G156" t="s">
        <v>405</v>
      </c>
    </row>
    <row r="157" spans="7:7" x14ac:dyDescent="0.25">
      <c r="G157" t="s">
        <v>189</v>
      </c>
    </row>
    <row r="158" spans="7:7" x14ac:dyDescent="0.25">
      <c r="G158" t="s">
        <v>406</v>
      </c>
    </row>
    <row r="159" spans="7:7" x14ac:dyDescent="0.25">
      <c r="G159" t="s">
        <v>147</v>
      </c>
    </row>
    <row r="160" spans="7:7" x14ac:dyDescent="0.25">
      <c r="G160" t="s">
        <v>407</v>
      </c>
    </row>
    <row r="161" spans="7:7" x14ac:dyDescent="0.25">
      <c r="G161" t="s">
        <v>397</v>
      </c>
    </row>
    <row r="162" spans="7:7" x14ac:dyDescent="0.25">
      <c r="G162" t="s">
        <v>136</v>
      </c>
    </row>
    <row r="163" spans="7:7" x14ac:dyDescent="0.25">
      <c r="G163" t="s">
        <v>411</v>
      </c>
    </row>
    <row r="164" spans="7:7" x14ac:dyDescent="0.25">
      <c r="G164" t="s">
        <v>412</v>
      </c>
    </row>
    <row r="165" spans="7:7" x14ac:dyDescent="0.25">
      <c r="G165" t="s">
        <v>413</v>
      </c>
    </row>
    <row r="166" spans="7:7" x14ac:dyDescent="0.25">
      <c r="G166" t="s">
        <v>227</v>
      </c>
    </row>
    <row r="167" spans="7:7" x14ac:dyDescent="0.25">
      <c r="G167" t="s">
        <v>415</v>
      </c>
    </row>
    <row r="168" spans="7:7" x14ac:dyDescent="0.25">
      <c r="G168" t="s">
        <v>416</v>
      </c>
    </row>
    <row r="169" spans="7:7" x14ac:dyDescent="0.25">
      <c r="G169" t="s">
        <v>418</v>
      </c>
    </row>
    <row r="170" spans="7:7" x14ac:dyDescent="0.25">
      <c r="G170" t="s">
        <v>281</v>
      </c>
    </row>
    <row r="171" spans="7:7" x14ac:dyDescent="0.25">
      <c r="G171" t="s">
        <v>195</v>
      </c>
    </row>
    <row r="172" spans="7:7" x14ac:dyDescent="0.25">
      <c r="G172" t="s">
        <v>156</v>
      </c>
    </row>
    <row r="173" spans="7:7" x14ac:dyDescent="0.25">
      <c r="G173" t="s">
        <v>197</v>
      </c>
    </row>
    <row r="174" spans="7:7" x14ac:dyDescent="0.25">
      <c r="G174" t="s">
        <v>57</v>
      </c>
    </row>
    <row r="175" spans="7:7" x14ac:dyDescent="0.25">
      <c r="G175" t="s">
        <v>286</v>
      </c>
    </row>
    <row r="176" spans="7:7" x14ac:dyDescent="0.25">
      <c r="G176" t="s">
        <v>204</v>
      </c>
    </row>
    <row r="177" spans="7:7" x14ac:dyDescent="0.25">
      <c r="G177" t="s">
        <v>435</v>
      </c>
    </row>
    <row r="178" spans="7:7" x14ac:dyDescent="0.25">
      <c r="G178" t="s">
        <v>436</v>
      </c>
    </row>
    <row r="179" spans="7:7" x14ac:dyDescent="0.25">
      <c r="G179" t="s">
        <v>430</v>
      </c>
    </row>
    <row r="180" spans="7:7" x14ac:dyDescent="0.25">
      <c r="G180" t="s">
        <v>439</v>
      </c>
    </row>
    <row r="181" spans="7:7" x14ac:dyDescent="0.25">
      <c r="G181" t="s">
        <v>440</v>
      </c>
    </row>
    <row r="182" spans="7:7" x14ac:dyDescent="0.25">
      <c r="G182" t="s">
        <v>441</v>
      </c>
    </row>
    <row r="183" spans="7:7" x14ac:dyDescent="0.25">
      <c r="G183" t="s">
        <v>247</v>
      </c>
    </row>
    <row r="184" spans="7:7" x14ac:dyDescent="0.25">
      <c r="G184" t="s">
        <v>280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F0F5-6419-44D9-89B5-B7F9711544AB}">
  <dimension ref="A1:A18"/>
  <sheetViews>
    <sheetView workbookViewId="0">
      <selection activeCell="E19" sqref="E19"/>
    </sheetView>
  </sheetViews>
  <sheetFormatPr defaultRowHeight="15" x14ac:dyDescent="0.25"/>
  <cols>
    <col min="1" max="1" width="42.85546875" bestFit="1" customWidth="1"/>
  </cols>
  <sheetData>
    <row r="1" spans="1:1" x14ac:dyDescent="0.25">
      <c r="A1" s="8" t="s">
        <v>94</v>
      </c>
    </row>
    <row r="2" spans="1:1" x14ac:dyDescent="0.25">
      <c r="A2" t="s">
        <v>5</v>
      </c>
    </row>
    <row r="3" spans="1:1" x14ac:dyDescent="0.25">
      <c r="A3" t="s">
        <v>98</v>
      </c>
    </row>
    <row r="4" spans="1:1" x14ac:dyDescent="0.25">
      <c r="A4" t="s">
        <v>101</v>
      </c>
    </row>
    <row r="5" spans="1:1" x14ac:dyDescent="0.25">
      <c r="A5" t="s">
        <v>103</v>
      </c>
    </row>
    <row r="6" spans="1:1" x14ac:dyDescent="0.25">
      <c r="A6" t="s">
        <v>105</v>
      </c>
    </row>
    <row r="7" spans="1:1" x14ac:dyDescent="0.25">
      <c r="A7" t="s">
        <v>108</v>
      </c>
    </row>
    <row r="8" spans="1:1" x14ac:dyDescent="0.25">
      <c r="A8" t="s">
        <v>7</v>
      </c>
    </row>
    <row r="9" spans="1:1" x14ac:dyDescent="0.25">
      <c r="A9" t="s">
        <v>111</v>
      </c>
    </row>
    <row r="10" spans="1:1" x14ac:dyDescent="0.25">
      <c r="A10" t="s">
        <v>113</v>
      </c>
    </row>
    <row r="11" spans="1:1" x14ac:dyDescent="0.25">
      <c r="A11" t="s">
        <v>116</v>
      </c>
    </row>
    <row r="12" spans="1:1" x14ac:dyDescent="0.25">
      <c r="A12" t="s">
        <v>6</v>
      </c>
    </row>
    <row r="13" spans="1:1" x14ac:dyDescent="0.25">
      <c r="A13" t="s">
        <v>119</v>
      </c>
    </row>
    <row r="14" spans="1:1" x14ac:dyDescent="0.25">
      <c r="A14" t="s">
        <v>291</v>
      </c>
    </row>
    <row r="15" spans="1:1" x14ac:dyDescent="0.25">
      <c r="A15" t="s">
        <v>8</v>
      </c>
    </row>
    <row r="16" spans="1:1" x14ac:dyDescent="0.25">
      <c r="A16" t="s">
        <v>128</v>
      </c>
    </row>
    <row r="17" spans="1:1" x14ac:dyDescent="0.25">
      <c r="A17" t="s">
        <v>287</v>
      </c>
    </row>
    <row r="18" spans="1:1" x14ac:dyDescent="0.25">
      <c r="A18" t="s">
        <v>140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14</vt:i4>
      </vt:variant>
    </vt:vector>
  </HeadingPairs>
  <TitlesOfParts>
    <vt:vector size="23" baseType="lpstr">
      <vt:lpstr>CLIENTES-HONORARIOS</vt:lpstr>
      <vt:lpstr>RECEITA CLIENTES SIMPLES NACION</vt:lpstr>
      <vt:lpstr>TRANSFERENCIAS</vt:lpstr>
      <vt:lpstr>DESPESAS</vt:lpstr>
      <vt:lpstr>RECEITAS</vt:lpstr>
      <vt:lpstr>CLIENTES</vt:lpstr>
      <vt:lpstr>TIPOS</vt:lpstr>
      <vt:lpstr>Planilha5</vt:lpstr>
      <vt:lpstr>SERVIÇOS</vt:lpstr>
      <vt:lpstr>AnoRef</vt:lpstr>
      <vt:lpstr>AR</vt:lpstr>
      <vt:lpstr>'CLIENTES-HONORARIOS'!Area_de_impressao</vt:lpstr>
      <vt:lpstr>DESPESAS!Area_de_impressao</vt:lpstr>
      <vt:lpstr>TRANSFERENCIAS!Area_de_impressao</vt:lpstr>
      <vt:lpstr>CLIENTE2</vt:lpstr>
      <vt:lpstr>CLIENTES</vt:lpstr>
      <vt:lpstr>ReceitaCliente</vt:lpstr>
      <vt:lpstr>ReceitaRef</vt:lpstr>
      <vt:lpstr>ReceitaReferente</vt:lpstr>
      <vt:lpstr>ReceitaValor</vt:lpstr>
      <vt:lpstr>REFERENTEDESPESA</vt:lpstr>
      <vt:lpstr>SAIDAPARA</vt:lpstr>
      <vt:lpstr>TIPODESPESA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Olivir</dc:creator>
  <dc:description/>
  <cp:lastModifiedBy>Olivir Pereira de Paula</cp:lastModifiedBy>
  <cp:revision>3</cp:revision>
  <dcterms:created xsi:type="dcterms:W3CDTF">2016-05-02T17:16:30Z</dcterms:created>
  <dcterms:modified xsi:type="dcterms:W3CDTF">2020-12-18T14:06:58Z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