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30" activeTab="1"/>
  </bookViews>
  <sheets>
    <sheet name="LIS MOLD" sheetId="1" r:id="rId1"/>
    <sheet name="LIS MOLD (2)" sheetId="2" r:id="rId2"/>
  </sheets>
  <definedNames>
    <definedName name="_xlnm.Print_Area" localSheetId="0">'LIS MOLD'!$A$1:$Q$74</definedName>
    <definedName name="_xlnm.Print_Area" localSheetId="1">'LIS MOLD (2)'!$A$1:$Q$87</definedName>
  </definedNames>
  <calcPr calcId="144525"/>
</workbook>
</file>

<file path=xl/sharedStrings.xml><?xml version="1.0" encoding="utf-8"?>
<sst xmlns="http://schemas.openxmlformats.org/spreadsheetml/2006/main" count="698" uniqueCount="232">
  <si>
    <t xml:space="preserve">LIST PART/MOLD CUSTOMER                                                                            PT.VALEO (SU2) BUY - BUY </t>
  </si>
  <si>
    <t>No Doc</t>
  </si>
  <si>
    <t>: WSH - FM - L03</t>
  </si>
  <si>
    <t>Revisi</t>
  </si>
  <si>
    <t>: 0</t>
  </si>
  <si>
    <t>Tanggal</t>
  </si>
  <si>
    <t xml:space="preserve">: 02 JUNI 2018 </t>
  </si>
  <si>
    <t>Halaman</t>
  </si>
  <si>
    <t>: 1/5</t>
  </si>
  <si>
    <t>NO</t>
  </si>
  <si>
    <t>MOLD NAME</t>
  </si>
  <si>
    <t>PART NO</t>
  </si>
  <si>
    <t>PART PICTURE</t>
  </si>
  <si>
    <t>MOLD PICTURE</t>
  </si>
  <si>
    <t>MODEL</t>
  </si>
  <si>
    <t>CAV</t>
  </si>
  <si>
    <t>GATE SYSTEM</t>
  </si>
  <si>
    <t>SIZE (mm)</t>
  </si>
  <si>
    <t>WEIGHT      ( Kg )</t>
  </si>
  <si>
    <t>REMARK</t>
  </si>
  <si>
    <t>L</t>
  </si>
  <si>
    <t>W</t>
  </si>
  <si>
    <t>H</t>
  </si>
  <si>
    <t xml:space="preserve">HETER PIPE COVER RHD </t>
  </si>
  <si>
    <t>T508441</t>
  </si>
  <si>
    <t xml:space="preserve">SU2 </t>
  </si>
  <si>
    <t xml:space="preserve">HOT RUNNER </t>
  </si>
  <si>
    <t xml:space="preserve">AIR INTAKE ACTUATOR LEVER RHD </t>
  </si>
  <si>
    <t xml:space="preserve">T509114 </t>
  </si>
  <si>
    <t xml:space="preserve">SIDE GATE </t>
  </si>
  <si>
    <t xml:space="preserve">FILTER COVER </t>
  </si>
  <si>
    <t>T508188</t>
  </si>
  <si>
    <t xml:space="preserve">MIXING ACTUATOR LEVER RHD </t>
  </si>
  <si>
    <t>T509105</t>
  </si>
  <si>
    <t>DEFORST-VENT DOOR ASSY RHD/LHD</t>
  </si>
  <si>
    <t>T508466</t>
  </si>
  <si>
    <t xml:space="preserve">SLAVE DOOR ASSSY RHD/LHD </t>
  </si>
  <si>
    <t>T508456</t>
  </si>
  <si>
    <t>NHL-3HETER CORE PIPE CAP</t>
  </si>
  <si>
    <t>T557651</t>
  </si>
  <si>
    <t xml:space="preserve">AIR INLET DOOR ASSY RHD/LHD </t>
  </si>
  <si>
    <t xml:space="preserve">T505182 </t>
  </si>
  <si>
    <t>MIXING DOOR ASSY RHD/LHD</t>
  </si>
  <si>
    <t>T508454</t>
  </si>
  <si>
    <t>FEET DOOR ASSY RHD/LHD</t>
  </si>
  <si>
    <t>T508473</t>
  </si>
  <si>
    <t>GLOVE BOX COOLING ADPT RHD</t>
  </si>
  <si>
    <t xml:space="preserve">T530674 </t>
  </si>
  <si>
    <t xml:space="preserve">DEFORST VENT DOOR LEVER  RHD </t>
  </si>
  <si>
    <t>T509046</t>
  </si>
  <si>
    <t>PIN POIN GATE</t>
  </si>
  <si>
    <t>FEET DOOR LEVER RHD</t>
  </si>
  <si>
    <t>T551322</t>
  </si>
  <si>
    <t xml:space="preserve">DISTRIBUTION KINEMATICS PLATE   RHD </t>
  </si>
  <si>
    <t>T55825</t>
  </si>
  <si>
    <t xml:space="preserve"> SIDE GATE</t>
  </si>
  <si>
    <t xml:space="preserve">FEET SUB LEVER RHD </t>
  </si>
  <si>
    <t>T509052</t>
  </si>
  <si>
    <t xml:space="preserve">CAV 2 OK                                            CAV 1,3,4 NG </t>
  </si>
  <si>
    <t xml:space="preserve">HETER PIPE BRACKET RHD  </t>
  </si>
  <si>
    <t>T508444</t>
  </si>
  <si>
    <t xml:space="preserve">DISTRIBUTION ACTUATOR GEAR RHD </t>
  </si>
  <si>
    <t xml:space="preserve">T509054 </t>
  </si>
  <si>
    <t xml:space="preserve">SIDE GTAE </t>
  </si>
  <si>
    <t>DEFROS VENT SUB  LEVER RHD</t>
  </si>
  <si>
    <t>T509048</t>
  </si>
  <si>
    <t xml:space="preserve">MOTOR HOLDER MOTOR COVER </t>
  </si>
  <si>
    <t xml:space="preserve">T507061/T507053 </t>
  </si>
  <si>
    <t xml:space="preserve">SID EGATE </t>
  </si>
  <si>
    <t xml:space="preserve">HETER PIPE COVER LHD </t>
  </si>
  <si>
    <t>T508773</t>
  </si>
  <si>
    <t xml:space="preserve">HETER PIPE BRACKET LHD </t>
  </si>
  <si>
    <t>T508769</t>
  </si>
  <si>
    <t xml:space="preserve">AIR INTAKE ACTUATOR LEVER LHD </t>
  </si>
  <si>
    <t>T644100</t>
  </si>
  <si>
    <t xml:space="preserve">DEFORS VENT SUB LEVER LHD </t>
  </si>
  <si>
    <t>T509063</t>
  </si>
  <si>
    <t xml:space="preserve">CAV4 OK                                            CAV 1,2,3 NG </t>
  </si>
  <si>
    <t xml:space="preserve">DEFROST -VENT DOOR LEVER LHD </t>
  </si>
  <si>
    <t>T509061</t>
  </si>
  <si>
    <t>CAV1 OK                                                    CAV 2.3.4 NG</t>
  </si>
  <si>
    <t>DISTRIBUTION ACTUATOR GEAR LHD</t>
  </si>
  <si>
    <t>T509069</t>
  </si>
  <si>
    <t>CAV 1 OK                                         CAV  2,3,4 NG</t>
  </si>
  <si>
    <t xml:space="preserve">FEET SUB LEVER  LHD </t>
  </si>
  <si>
    <t>T509067</t>
  </si>
  <si>
    <t xml:space="preserve">FEET DOO LEVER LHD </t>
  </si>
  <si>
    <t>T509065</t>
  </si>
  <si>
    <t xml:space="preserve">MIXING ACTUATOR LEVER LHD </t>
  </si>
  <si>
    <t>T646114</t>
  </si>
  <si>
    <t xml:space="preserve">GLVE BOX COOLING ADPT LHD </t>
  </si>
  <si>
    <t>T844942</t>
  </si>
  <si>
    <t xml:space="preserve">HVAC DISTRIBUTION CAM LHD/RHD VAC DISTRIBUTION CAM LHD/RHD </t>
  </si>
  <si>
    <t xml:space="preserve">T643713 T509059 T598419 T509044  </t>
  </si>
  <si>
    <t xml:space="preserve">FAMILY MOLD </t>
  </si>
  <si>
    <t xml:space="preserve">EVAPORATOR PIPE CAP </t>
  </si>
  <si>
    <t>T650101</t>
  </si>
  <si>
    <t>32</t>
  </si>
  <si>
    <t xml:space="preserve">DISTRIBUTION KINE MATICS PLATE  LHD </t>
  </si>
  <si>
    <t>T639871</t>
  </si>
  <si>
    <t>33</t>
  </si>
  <si>
    <t xml:space="preserve">DISTRRIBUTION CAM  HVAC RHD </t>
  </si>
  <si>
    <t>T509044</t>
  </si>
  <si>
    <t>SU3</t>
  </si>
  <si>
    <t>34</t>
  </si>
  <si>
    <t xml:space="preserve">DISTRRIBUTION CAM  HVAC LHD </t>
  </si>
  <si>
    <t>T509059</t>
  </si>
  <si>
    <t>SU4</t>
  </si>
  <si>
    <t xml:space="preserve">DISTRRIBUTION CAM  VAC RHD </t>
  </si>
  <si>
    <t>T598419</t>
  </si>
  <si>
    <t>CAV 4 OK CAV 1,2,3 NG</t>
  </si>
  <si>
    <t xml:space="preserve">DISTRRIBUTION CAM  VAC LHD </t>
  </si>
  <si>
    <t>T643713</t>
  </si>
  <si>
    <t xml:space="preserve">DISTRIBUTION HOUSING  RHD </t>
  </si>
  <si>
    <t>T50291&amp;T508295</t>
  </si>
  <si>
    <t>SU2ID</t>
  </si>
  <si>
    <t xml:space="preserve">TIMER GATE </t>
  </si>
  <si>
    <t xml:space="preserve">DISTRIBUTION HOUSING  LHD </t>
  </si>
  <si>
    <t>T643819/T508629</t>
  </si>
  <si>
    <t xml:space="preserve">SHROUD </t>
  </si>
  <si>
    <t>T528121</t>
  </si>
  <si>
    <t xml:space="preserve">FAN BLADE </t>
  </si>
  <si>
    <t>T528123</t>
  </si>
  <si>
    <t>SEPRUE GATE</t>
  </si>
  <si>
    <t xml:space="preserve">BLOWER WHEEL RHD IMPELER CCW  </t>
  </si>
  <si>
    <t>T507224</t>
  </si>
  <si>
    <t xml:space="preserve">BLOWER WHEEL LHD IMPELER CW </t>
  </si>
  <si>
    <t xml:space="preserve"> T507232</t>
  </si>
  <si>
    <t xml:space="preserve">AIR INLET ADAPTOR RHD  </t>
  </si>
  <si>
    <t>T508177</t>
  </si>
  <si>
    <t xml:space="preserve">AIR INLET ADAPTOR LHD  </t>
  </si>
  <si>
    <t xml:space="preserve">T508746 </t>
  </si>
  <si>
    <t xml:space="preserve">AIR INLET HOUSING RHD </t>
  </si>
  <si>
    <t>T508491/T508498</t>
  </si>
  <si>
    <t xml:space="preserve">AIR  INLET HOUSING LHD </t>
  </si>
  <si>
    <t>T508170/T508172</t>
  </si>
  <si>
    <t xml:space="preserve">REAR VENT DUCK RHD </t>
  </si>
  <si>
    <t xml:space="preserve">T508309 </t>
  </si>
  <si>
    <t xml:space="preserve">REAR VENT DUCK LHD </t>
  </si>
  <si>
    <t xml:space="preserve">SCROL HOUSING RHD </t>
  </si>
  <si>
    <t>T508202/T507075</t>
  </si>
  <si>
    <t xml:space="preserve">SCROL HOUSING LHD </t>
  </si>
  <si>
    <t>T508588/T508585</t>
  </si>
  <si>
    <t>CASE UPPER</t>
  </si>
  <si>
    <t xml:space="preserve">T73193B </t>
  </si>
  <si>
    <t>HOT RUNNER</t>
  </si>
  <si>
    <t>CASE LOWER</t>
  </si>
  <si>
    <t>T73195B</t>
  </si>
  <si>
    <t>SCROLL LOWER</t>
  </si>
  <si>
    <t>T73197B</t>
  </si>
  <si>
    <t>FAN 1 ( BOSS BLADE )</t>
  </si>
  <si>
    <t>FAMILY MOLD</t>
  </si>
  <si>
    <t>GATE POINT</t>
  </si>
  <si>
    <t>FAN 2 ( BLADE )</t>
  </si>
  <si>
    <t>FAN 3
   SHAFT PLATE )</t>
  </si>
  <si>
    <t>GROMET ARROUND EXP/V</t>
  </si>
  <si>
    <t>T904657 A</t>
  </si>
  <si>
    <t>K2</t>
  </si>
  <si>
    <r>
      <rPr>
        <sz val="12"/>
        <rFont val="Times New Roman"/>
        <charset val="134"/>
      </rPr>
      <t>ISOLATOR MOTOR</t>
    </r>
    <r>
      <rPr>
        <i/>
        <sz val="12"/>
        <rFont val="Times New Roman"/>
        <charset val="134"/>
      </rPr>
      <t>#2</t>
    </r>
    <r>
      <rPr>
        <sz val="12"/>
        <rFont val="Times New Roman"/>
        <charset val="134"/>
      </rPr>
      <t xml:space="preserve"> </t>
    </r>
  </si>
  <si>
    <t>T48735C-A T48878C-A</t>
  </si>
  <si>
    <t>YHA</t>
  </si>
  <si>
    <t>ISOLATOR MOTOR #1</t>
  </si>
  <si>
    <t xml:space="preserve">Mold tidak aktif </t>
  </si>
  <si>
    <t xml:space="preserve">COVER EVA </t>
  </si>
  <si>
    <t>T904648</t>
  </si>
  <si>
    <t xml:space="preserve">PLATE </t>
  </si>
  <si>
    <t>T912470</t>
  </si>
  <si>
    <t>MIX DOOR</t>
  </si>
  <si>
    <t>T904639</t>
  </si>
  <si>
    <t xml:space="preserve">MODE DOOR </t>
  </si>
  <si>
    <t xml:space="preserve">T917052 </t>
  </si>
  <si>
    <t xml:space="preserve">DIVIDER  WALL </t>
  </si>
  <si>
    <t>T945478</t>
  </si>
  <si>
    <t xml:space="preserve">VALVE GATE </t>
  </si>
  <si>
    <t>AIR INLET HOUSING LH/RH</t>
  </si>
  <si>
    <t>T917036 -T919033</t>
  </si>
  <si>
    <t xml:space="preserve">MOTOR HOLDER/MOTOR COVER </t>
  </si>
  <si>
    <t xml:space="preserve">T945474 - T945475 </t>
  </si>
  <si>
    <t xml:space="preserve">PLATE FOR HEATER </t>
  </si>
  <si>
    <t>T944771</t>
  </si>
  <si>
    <t>THERMAL BLOCK HUSING RH/LH</t>
  </si>
  <si>
    <t>T917043 T917040</t>
  </si>
  <si>
    <t xml:space="preserve">LIST PART/MOLD CUSTOMER                                                                            PT.VALEO (SU2) </t>
  </si>
  <si>
    <t>MOLD ID</t>
  </si>
  <si>
    <t>WEIGHT ( Kg )</t>
  </si>
  <si>
    <t>HEATER CORE PIPE CAP</t>
  </si>
  <si>
    <t>T505182</t>
  </si>
  <si>
    <t>T555814</t>
  </si>
  <si>
    <t>T530674</t>
  </si>
  <si>
    <t>T555825</t>
  </si>
  <si>
    <t xml:space="preserve">DISTRIBUTION KINEMATICS  PLATE RHD </t>
  </si>
  <si>
    <t>T509054</t>
  </si>
  <si>
    <t>DEFROS VENT SUB LEVER RHD</t>
  </si>
  <si>
    <t>T507061</t>
  </si>
  <si>
    <t xml:space="preserve">T507053 </t>
  </si>
  <si>
    <t xml:space="preserve">FEET SUB LEVER LHD </t>
  </si>
  <si>
    <t xml:space="preserve">GLOVE BOX COOLING ADPT LHD </t>
  </si>
  <si>
    <t xml:space="preserve">HVAC DISTRIBUTION CAM LHD/RHD     VAC DISTRIBUTION CAM LHD/RHD </t>
  </si>
  <si>
    <t xml:space="preserve">T509059  </t>
  </si>
  <si>
    <t xml:space="preserve">T598419 </t>
  </si>
  <si>
    <t xml:space="preserve"> T509044</t>
  </si>
  <si>
    <t>T508295</t>
  </si>
  <si>
    <t>DISTRIBUTION HOUSING  R/L RHD</t>
  </si>
  <si>
    <t>T508291</t>
  </si>
  <si>
    <t>T643819</t>
  </si>
  <si>
    <t>T508629</t>
  </si>
  <si>
    <t>T508746</t>
  </si>
  <si>
    <t>T508172</t>
  </si>
  <si>
    <t>T508170</t>
  </si>
  <si>
    <t>T508498</t>
  </si>
  <si>
    <t>T508491</t>
  </si>
  <si>
    <t>T508309</t>
  </si>
  <si>
    <t>T508202</t>
  </si>
  <si>
    <t>T507075</t>
  </si>
  <si>
    <t>T508585</t>
  </si>
  <si>
    <t>T508588</t>
  </si>
  <si>
    <t>T64536B-2</t>
  </si>
  <si>
    <t>FAN 1                                                               (BOSS BLADE)</t>
  </si>
  <si>
    <t>T64536B-3</t>
  </si>
  <si>
    <t>FAN 2                                                                                               (BLADE)</t>
  </si>
  <si>
    <t>T64536B-1</t>
  </si>
  <si>
    <t>FAN 3                                                      (SHAFT PLATE)</t>
  </si>
  <si>
    <t>T904657-A</t>
  </si>
  <si>
    <t>T48735C</t>
  </si>
  <si>
    <t>T48878C</t>
  </si>
  <si>
    <t>T917036</t>
  </si>
  <si>
    <t>T919033</t>
  </si>
  <si>
    <t>T945474</t>
  </si>
  <si>
    <t xml:space="preserve">T945474 </t>
  </si>
  <si>
    <t>T945475</t>
  </si>
  <si>
    <t>T917043</t>
  </si>
  <si>
    <t>T917040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</si>
</sst>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_(* #,##0_);_(* \(#,##0\);_(* &quot;-&quot;_);_(@_)"/>
  </numFmts>
  <fonts count="32">
    <font>
      <sz val="12"/>
      <name val="Times New Roman"/>
      <charset val="0"/>
    </font>
    <font>
      <sz val="12"/>
      <name val="Trebuchet MS"/>
      <charset val="134"/>
    </font>
    <font>
      <sz val="12"/>
      <name val="Trebuchet MS"/>
      <charset val="0"/>
    </font>
    <font>
      <sz val="12"/>
      <name val="Times New Roman"/>
      <charset val="0"/>
    </font>
    <font>
      <b/>
      <sz val="18"/>
      <name val="Times New Roman"/>
      <charset val="0"/>
    </font>
    <font>
      <sz val="10"/>
      <name val="Trebuchet MS"/>
      <charset val="134"/>
    </font>
    <font>
      <sz val="12"/>
      <name val="Times New Roman"/>
      <charset val="0"/>
    </font>
    <font>
      <b/>
      <sz val="12"/>
      <name val="Times New Roman"/>
      <charset val="0"/>
    </font>
    <font>
      <sz val="12"/>
      <name val="Times New Roman"/>
      <charset val="134"/>
    </font>
    <font>
      <sz val="11"/>
      <name val="Times New Roman"/>
      <charset val="0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 Cyr"/>
      <charset val="0"/>
    </font>
    <font>
      <i/>
      <sz val="12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" borderId="2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18" fillId="0" borderId="2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28" applyNumberFormat="0" applyAlignment="0" applyProtection="0">
      <alignment vertical="center"/>
    </xf>
    <xf numFmtId="0" fontId="20" fillId="6" borderId="29" applyNumberFormat="0" applyAlignment="0" applyProtection="0">
      <alignment vertical="center"/>
    </xf>
    <xf numFmtId="0" fontId="21" fillId="6" borderId="28" applyNumberFormat="0" applyAlignment="0" applyProtection="0">
      <alignment vertical="center"/>
    </xf>
    <xf numFmtId="0" fontId="22" fillId="7" borderId="30" applyNumberFormat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24" fillId="0" borderId="32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30" fillId="0" borderId="0"/>
  </cellStyleXfs>
  <cellXfs count="215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2" fillId="0" borderId="0" xfId="0" applyFont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Continuous" vertical="center"/>
    </xf>
    <xf numFmtId="0" fontId="3" fillId="0" borderId="2" xfId="0" applyFont="1" applyFill="1" applyBorder="1" applyAlignment="1">
      <alignment horizontal="centerContinuous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Continuous" vertical="center"/>
    </xf>
    <xf numFmtId="0" fontId="3" fillId="0" borderId="0" xfId="0" applyFont="1" applyFill="1" applyBorder="1" applyAlignment="1">
      <alignment horizontal="centerContinuous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Continuous" vertical="center"/>
    </xf>
    <xf numFmtId="0" fontId="3" fillId="0" borderId="7" xfId="0" applyFont="1" applyFill="1" applyBorder="1" applyAlignment="1">
      <alignment horizontal="centerContinuous" vertic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vertical="center" wrapText="1"/>
    </xf>
    <xf numFmtId="0" fontId="5" fillId="0" borderId="9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NumberFormat="1" applyFont="1" applyFill="1" applyBorder="1" applyAlignment="1">
      <alignment horizontal="center" vertical="center" wrapText="1"/>
    </xf>
    <xf numFmtId="0" fontId="3" fillId="0" borderId="16" xfId="0" applyNumberFormat="1" applyFont="1" applyFill="1" applyBorder="1" applyAlignment="1">
      <alignment horizontal="centerContinuous" vertical="center"/>
    </xf>
    <xf numFmtId="0" fontId="3" fillId="0" borderId="16" xfId="0" applyNumberFormat="1" applyFont="1" applyFill="1" applyBorder="1" applyAlignment="1">
      <alignment horizontal="centerContinuous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49" applyNumberFormat="1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9" xfId="0" applyNumberFormat="1" applyFont="1" applyFill="1" applyBorder="1" applyAlignment="1">
      <alignment horizontal="centerContinuous" vertical="center"/>
    </xf>
    <xf numFmtId="0" fontId="3" fillId="0" borderId="19" xfId="0" applyNumberFormat="1" applyFont="1" applyFill="1" applyBorder="1" applyAlignment="1">
      <alignment horizontal="centerContinuous" vertical="center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9" xfId="49" applyNumberFormat="1" applyFont="1" applyFill="1" applyBorder="1" applyAlignment="1">
      <alignment vertical="center" wrapText="1"/>
    </xf>
    <xf numFmtId="0" fontId="3" fillId="0" borderId="19" xfId="0" applyNumberFormat="1" applyFont="1" applyFill="1" applyBorder="1" applyAlignment="1">
      <alignment horizontal="centerContinuous" vertical="center" wrapText="1"/>
    </xf>
    <xf numFmtId="0" fontId="3" fillId="0" borderId="19" xfId="0" applyNumberFormat="1" applyFont="1" applyFill="1" applyBorder="1" applyAlignment="1">
      <alignment horizontal="centerContinuous" vertical="center" wrapText="1"/>
    </xf>
    <xf numFmtId="0" fontId="3" fillId="0" borderId="17" xfId="49" applyNumberFormat="1" applyFont="1" applyFill="1" applyBorder="1" applyAlignment="1">
      <alignment vertical="center" wrapText="1"/>
    </xf>
    <xf numFmtId="0" fontId="3" fillId="0" borderId="19" xfId="0" applyFont="1" applyFill="1" applyBorder="1" applyAlignment="1">
      <alignment horizontal="center" vertical="center"/>
    </xf>
    <xf numFmtId="0" fontId="3" fillId="0" borderId="19" xfId="0" applyNumberFormat="1" applyFont="1" applyFill="1" applyBorder="1" applyAlignment="1">
      <alignment horizontal="center" vertical="center" wrapText="1"/>
    </xf>
    <xf numFmtId="0" fontId="3" fillId="2" borderId="19" xfId="0" applyNumberFormat="1" applyFont="1" applyFill="1" applyBorder="1" applyAlignment="1">
      <alignment horizontal="center" vertical="center" wrapText="1"/>
    </xf>
    <xf numFmtId="0" fontId="3" fillId="2" borderId="19" xfId="0" applyNumberFormat="1" applyFont="1" applyFill="1" applyBorder="1" applyAlignment="1">
      <alignment horizontal="centerContinuous" vertical="center" wrapText="1"/>
    </xf>
    <xf numFmtId="0" fontId="3" fillId="2" borderId="19" xfId="0" applyNumberFormat="1" applyFont="1" applyFill="1" applyBorder="1" applyAlignment="1">
      <alignment horizontal="centerContinuous" vertical="center" wrapText="1"/>
    </xf>
    <xf numFmtId="0" fontId="3" fillId="0" borderId="15" xfId="49" applyNumberFormat="1" applyFont="1" applyFill="1" applyBorder="1" applyAlignment="1">
      <alignment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Continuous" vertical="center" wrapText="1"/>
    </xf>
    <xf numFmtId="0" fontId="3" fillId="0" borderId="1" xfId="0" applyNumberFormat="1" applyFont="1" applyFill="1" applyBorder="1" applyAlignment="1">
      <alignment horizontal="centerContinuous" vertical="center" wrapText="1"/>
    </xf>
    <xf numFmtId="0" fontId="3" fillId="0" borderId="10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NumberFormat="1" applyFont="1" applyFill="1" applyBorder="1" applyAlignment="1">
      <alignment horizontal="centerContinuous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Continuous" vertic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Continuous" vertical="center"/>
    </xf>
    <xf numFmtId="0" fontId="3" fillId="0" borderId="6" xfId="0" applyFont="1" applyBorder="1" applyAlignment="1">
      <alignment horizontal="centerContinuous" vertical="center"/>
    </xf>
    <xf numFmtId="0" fontId="3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Continuous" vertical="center"/>
    </xf>
    <xf numFmtId="0" fontId="3" fillId="0" borderId="19" xfId="0" applyFont="1" applyBorder="1" applyAlignment="1">
      <alignment horizontal="centerContinuous" vertical="center"/>
    </xf>
    <xf numFmtId="0" fontId="3" fillId="3" borderId="19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Continuous" vertical="center"/>
    </xf>
    <xf numFmtId="0" fontId="3" fillId="3" borderId="19" xfId="0" applyFont="1" applyFill="1" applyBorder="1" applyAlignment="1">
      <alignment horizontal="centerContinuous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Continuous" vertical="center"/>
    </xf>
    <xf numFmtId="0" fontId="3" fillId="0" borderId="19" xfId="0" applyFont="1" applyBorder="1" applyAlignment="1">
      <alignment horizontal="centerContinuous" vertical="center" wrapText="1"/>
    </xf>
    <xf numFmtId="0" fontId="3" fillId="0" borderId="19" xfId="0" applyFont="1" applyBorder="1" applyAlignment="1">
      <alignment horizontal="centerContinuous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Continuous" vertical="center"/>
    </xf>
    <xf numFmtId="0" fontId="6" fillId="0" borderId="1" xfId="0" applyFont="1" applyBorder="1" applyAlignment="1">
      <alignment horizontal="centerContinuous" vertical="center"/>
    </xf>
    <xf numFmtId="0" fontId="6" fillId="0" borderId="19" xfId="0" applyFont="1" applyBorder="1" applyAlignment="1">
      <alignment horizontal="centerContinuous" vertical="center"/>
    </xf>
    <xf numFmtId="0" fontId="6" fillId="0" borderId="19" xfId="0" applyFont="1" applyBorder="1" applyAlignment="1">
      <alignment horizontal="centerContinuous" vertical="center"/>
    </xf>
    <xf numFmtId="0" fontId="3" fillId="2" borderId="19" xfId="0" applyNumberFormat="1" applyFont="1" applyFill="1" applyBorder="1" applyAlignment="1">
      <alignment horizontal="centerContinuous" vertical="center"/>
    </xf>
    <xf numFmtId="0" fontId="3" fillId="2" borderId="19" xfId="0" applyNumberFormat="1" applyFont="1" applyFill="1" applyBorder="1" applyAlignment="1">
      <alignment horizontal="centerContinuous" vertical="center"/>
    </xf>
    <xf numFmtId="0" fontId="4" fillId="0" borderId="3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left" vertical="center"/>
    </xf>
    <xf numFmtId="0" fontId="7" fillId="0" borderId="20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3" fillId="0" borderId="15" xfId="49" applyFont="1" applyFill="1" applyBorder="1" applyAlignment="1">
      <alignment horizontal="center" vertical="center"/>
    </xf>
    <xf numFmtId="180" fontId="3" fillId="0" borderId="16" xfId="0" applyNumberFormat="1" applyFont="1" applyFill="1" applyBorder="1" applyAlignment="1">
      <alignment horizontal="center" vertical="center" wrapText="1"/>
    </xf>
    <xf numFmtId="180" fontId="3" fillId="0" borderId="21" xfId="0" applyNumberFormat="1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9" xfId="49" applyFont="1" applyFill="1" applyBorder="1" applyAlignment="1">
      <alignment horizontal="center" vertical="center"/>
    </xf>
    <xf numFmtId="180" fontId="3" fillId="0" borderId="19" xfId="0" applyNumberFormat="1" applyFont="1" applyFill="1" applyBorder="1" applyAlignment="1">
      <alignment horizontal="center" vertical="center" wrapText="1"/>
    </xf>
    <xf numFmtId="180" fontId="3" fillId="0" borderId="22" xfId="0" applyNumberFormat="1" applyFont="1" applyFill="1" applyBorder="1" applyAlignment="1">
      <alignment horizontal="center" vertical="center" wrapText="1"/>
    </xf>
    <xf numFmtId="0" fontId="3" fillId="0" borderId="9" xfId="49" applyNumberFormat="1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 wrapText="1"/>
    </xf>
    <xf numFmtId="0" fontId="3" fillId="0" borderId="10" xfId="49" applyFont="1" applyFill="1" applyBorder="1" applyAlignment="1">
      <alignment horizontal="center" vertical="center"/>
    </xf>
    <xf numFmtId="180" fontId="3" fillId="0" borderId="1" xfId="0" applyNumberFormat="1" applyFont="1" applyFill="1" applyBorder="1" applyAlignment="1">
      <alignment horizontal="center" vertical="center" wrapText="1"/>
    </xf>
    <xf numFmtId="180" fontId="3" fillId="0" borderId="3" xfId="0" applyNumberFormat="1" applyFont="1" applyFill="1" applyBorder="1" applyAlignment="1">
      <alignment horizontal="center" vertical="center" wrapText="1"/>
    </xf>
    <xf numFmtId="180" fontId="3" fillId="0" borderId="9" xfId="0" applyNumberFormat="1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6" fillId="3" borderId="15" xfId="0" applyFont="1" applyFill="1" applyBorder="1" applyAlignment="1">
      <alignment vertical="center" wrapText="1"/>
    </xf>
    <xf numFmtId="0" fontId="3" fillId="0" borderId="2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/>
    </xf>
    <xf numFmtId="0" fontId="8" fillId="0" borderId="16" xfId="0" applyNumberFormat="1" applyFont="1" applyFill="1" applyBorder="1" applyAlignment="1">
      <alignment horizontal="center" vertical="center" wrapText="1"/>
    </xf>
    <xf numFmtId="0" fontId="8" fillId="0" borderId="16" xfId="0" applyNumberFormat="1" applyFont="1" applyFill="1" applyBorder="1" applyAlignment="1">
      <alignment horizontal="centerContinuous" vertical="center"/>
    </xf>
    <xf numFmtId="0" fontId="8" fillId="0" borderId="16" xfId="0" applyNumberFormat="1" applyFont="1" applyFill="1" applyBorder="1" applyAlignment="1">
      <alignment horizontal="centerContinuous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7" xfId="49" applyNumberFormat="1" applyFont="1" applyFill="1" applyBorder="1" applyAlignment="1">
      <alignment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8" fillId="0" borderId="19" xfId="0" applyNumberFormat="1" applyFont="1" applyFill="1" applyBorder="1" applyAlignment="1">
      <alignment horizontal="centerContinuous" vertical="center"/>
    </xf>
    <xf numFmtId="0" fontId="8" fillId="0" borderId="19" xfId="0" applyNumberFormat="1" applyFont="1" applyFill="1" applyBorder="1" applyAlignment="1">
      <alignment horizontal="centerContinuous" vertical="center"/>
    </xf>
    <xf numFmtId="0" fontId="8" fillId="0" borderId="9" xfId="0" applyNumberFormat="1" applyFont="1" applyFill="1" applyBorder="1" applyAlignment="1">
      <alignment horizontal="center" vertical="center"/>
    </xf>
    <xf numFmtId="0" fontId="8" fillId="0" borderId="9" xfId="49" applyNumberFormat="1" applyFont="1" applyFill="1" applyBorder="1" applyAlignment="1">
      <alignment vertical="center" wrapText="1"/>
    </xf>
    <xf numFmtId="0" fontId="8" fillId="0" borderId="19" xfId="0" applyNumberFormat="1" applyFont="1" applyFill="1" applyBorder="1" applyAlignment="1">
      <alignment horizontal="centerContinuous" vertical="center" wrapText="1"/>
    </xf>
    <xf numFmtId="0" fontId="8" fillId="0" borderId="19" xfId="0" applyNumberFormat="1" applyFont="1" applyFill="1" applyBorder="1" applyAlignment="1">
      <alignment horizontal="centerContinuous" vertical="center" wrapText="1"/>
    </xf>
    <xf numFmtId="0" fontId="8" fillId="0" borderId="19" xfId="0" applyNumberFormat="1" applyFont="1" applyFill="1" applyBorder="1" applyAlignment="1">
      <alignment horizontal="center" vertical="center" wrapText="1"/>
    </xf>
    <xf numFmtId="0" fontId="8" fillId="0" borderId="10" xfId="49" applyNumberFormat="1" applyFont="1" applyFill="1" applyBorder="1" applyAlignment="1">
      <alignment vertical="center" wrapText="1"/>
    </xf>
    <xf numFmtId="0" fontId="8" fillId="0" borderId="10" xfId="49" applyFont="1" applyFill="1" applyBorder="1" applyAlignment="1">
      <alignment vertical="center" wrapText="1"/>
    </xf>
    <xf numFmtId="0" fontId="8" fillId="0" borderId="9" xfId="49" applyFont="1" applyFill="1" applyBorder="1" applyAlignment="1">
      <alignment vertical="center" wrapText="1"/>
    </xf>
    <xf numFmtId="0" fontId="8" fillId="0" borderId="9" xfId="49" applyFont="1" applyFill="1" applyBorder="1" applyAlignment="1">
      <alignment vertical="center"/>
    </xf>
    <xf numFmtId="0" fontId="8" fillId="0" borderId="9" xfId="0" applyNumberFormat="1" applyFont="1" applyFill="1" applyBorder="1" applyAlignment="1">
      <alignment vertical="center"/>
    </xf>
    <xf numFmtId="0" fontId="8" fillId="0" borderId="10" xfId="49" applyFont="1" applyFill="1" applyBorder="1" applyAlignment="1">
      <alignment vertical="center"/>
    </xf>
    <xf numFmtId="0" fontId="8" fillId="0" borderId="23" xfId="49" applyFont="1" applyFill="1" applyBorder="1" applyAlignment="1">
      <alignment vertical="center"/>
    </xf>
    <xf numFmtId="0" fontId="8" fillId="0" borderId="19" xfId="0" applyNumberFormat="1" applyFont="1" applyFill="1" applyBorder="1" applyAlignment="1">
      <alignment horizontal="center" vertical="center"/>
    </xf>
    <xf numFmtId="0" fontId="8" fillId="0" borderId="15" xfId="49" applyFont="1" applyFill="1" applyBorder="1" applyAlignment="1">
      <alignment vertical="center"/>
    </xf>
    <xf numFmtId="0" fontId="8" fillId="0" borderId="15" xfId="49" applyFont="1" applyFill="1" applyBorder="1" applyAlignment="1">
      <alignment horizontal="center" vertical="center"/>
    </xf>
    <xf numFmtId="180" fontId="8" fillId="0" borderId="16" xfId="0" applyNumberFormat="1" applyFont="1" applyFill="1" applyBorder="1" applyAlignment="1">
      <alignment horizontal="center" vertical="center" wrapText="1"/>
    </xf>
    <xf numFmtId="180" fontId="8" fillId="0" borderId="21" xfId="0" applyNumberFormat="1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/>
    </xf>
    <xf numFmtId="0" fontId="8" fillId="0" borderId="9" xfId="49" applyFont="1" applyFill="1" applyBorder="1" applyAlignment="1">
      <alignment horizontal="center" vertical="center"/>
    </xf>
    <xf numFmtId="180" fontId="8" fillId="0" borderId="19" xfId="0" applyNumberFormat="1" applyFont="1" applyFill="1" applyBorder="1" applyAlignment="1">
      <alignment horizontal="center" vertical="center" wrapText="1"/>
    </xf>
    <xf numFmtId="180" fontId="8" fillId="0" borderId="22" xfId="0" applyNumberFormat="1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9" xfId="49" applyNumberFormat="1" applyFont="1" applyFill="1" applyBorder="1" applyAlignment="1">
      <alignment horizontal="center" vertical="center"/>
    </xf>
    <xf numFmtId="0" fontId="8" fillId="0" borderId="9" xfId="0" applyFont="1" applyFill="1" applyBorder="1" applyAlignment="1">
      <alignment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21" xfId="0" applyNumberFormat="1" applyFont="1" applyFill="1" applyBorder="1" applyAlignment="1">
      <alignment horizontal="center" vertical="center" wrapText="1"/>
    </xf>
    <xf numFmtId="0" fontId="3" fillId="0" borderId="16" xfId="0" applyNumberFormat="1" applyFont="1" applyFill="1" applyBorder="1" applyAlignment="1">
      <alignment horizontal="center" vertical="center"/>
    </xf>
    <xf numFmtId="0" fontId="3" fillId="0" borderId="24" xfId="0" applyNumberFormat="1" applyFont="1" applyFill="1" applyBorder="1" applyAlignment="1">
      <alignment horizontal="center" vertical="center"/>
    </xf>
    <xf numFmtId="0" fontId="3" fillId="0" borderId="18" xfId="49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3" fillId="0" borderId="19" xfId="0" applyNumberFormat="1" applyFont="1" applyFill="1" applyBorder="1" applyAlignment="1">
      <alignment horizontal="center" vertical="center"/>
    </xf>
    <xf numFmtId="0" fontId="3" fillId="0" borderId="22" xfId="0" applyNumberFormat="1" applyFont="1" applyFill="1" applyBorder="1" applyAlignment="1">
      <alignment horizontal="center" vertical="center"/>
    </xf>
    <xf numFmtId="0" fontId="3" fillId="0" borderId="9" xfId="49" applyNumberFormat="1" applyFont="1" applyFill="1" applyBorder="1" applyAlignment="1">
      <alignment horizontal="center" vertical="center" wrapText="1"/>
    </xf>
    <xf numFmtId="0" fontId="3" fillId="0" borderId="10" xfId="0" applyNumberFormat="1" applyFont="1" applyFill="1" applyBorder="1" applyAlignment="1">
      <alignment horizontal="center" vertical="center" wrapText="1"/>
    </xf>
    <xf numFmtId="0" fontId="3" fillId="0" borderId="22" xfId="0" applyNumberFormat="1" applyFont="1" applyFill="1" applyBorder="1" applyAlignment="1">
      <alignment horizontal="center" vertical="center" wrapText="1"/>
    </xf>
    <xf numFmtId="0" fontId="3" fillId="0" borderId="17" xfId="49" applyNumberFormat="1" applyFont="1" applyFill="1" applyBorder="1" applyAlignment="1">
      <alignment horizontal="center" vertical="center" wrapText="1"/>
    </xf>
    <xf numFmtId="0" fontId="3" fillId="0" borderId="15" xfId="49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3" fillId="0" borderId="20" xfId="0" applyNumberFormat="1" applyFont="1" applyFill="1" applyBorder="1" applyAlignment="1">
      <alignment horizontal="center" vertical="center"/>
    </xf>
    <xf numFmtId="0" fontId="8" fillId="0" borderId="21" xfId="0" applyNumberFormat="1" applyFont="1" applyFill="1" applyBorder="1" applyAlignment="1">
      <alignment horizontal="center" vertical="center" wrapText="1"/>
    </xf>
    <xf numFmtId="0" fontId="8" fillId="0" borderId="16" xfId="0" applyNumberFormat="1" applyFont="1" applyFill="1" applyBorder="1" applyAlignment="1">
      <alignment horizontal="center" vertical="center"/>
    </xf>
    <xf numFmtId="0" fontId="8" fillId="0" borderId="24" xfId="0" applyNumberFormat="1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center" vertical="center" wrapText="1"/>
    </xf>
    <xf numFmtId="0" fontId="8" fillId="0" borderId="22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 wrapText="1"/>
    </xf>
    <xf numFmtId="0" fontId="8" fillId="0" borderId="22" xfId="0" applyNumberFormat="1" applyFont="1" applyFill="1" applyBorder="1" applyAlignment="1">
      <alignment horizontal="center" vertical="center" wrapText="1"/>
    </xf>
    <xf numFmtId="0" fontId="8" fillId="0" borderId="10" xfId="49" applyFont="1" applyFill="1" applyBorder="1" applyAlignment="1">
      <alignment horizontal="center" vertical="center" wrapText="1"/>
    </xf>
    <xf numFmtId="0" fontId="8" fillId="0" borderId="9" xfId="49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8" fillId="0" borderId="10" xfId="49" applyFont="1" applyFill="1" applyBorder="1" applyAlignment="1">
      <alignment horizontal="center" vertical="center"/>
    </xf>
    <xf numFmtId="0" fontId="8" fillId="0" borderId="23" xfId="49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left" vertical="center"/>
    </xf>
    <xf numFmtId="0" fontId="3" fillId="0" borderId="10" xfId="0" applyFont="1" applyBorder="1" applyAlignment="1" quotePrefix="1">
      <alignment horizontal="center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Style 1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85725</xdr:colOff>
      <xdr:row>0</xdr:row>
      <xdr:rowOff>47625</xdr:rowOff>
    </xdr:from>
    <xdr:to>
      <xdr:col>3</xdr:col>
      <xdr:colOff>523875</xdr:colOff>
      <xdr:row>3</xdr:row>
      <xdr:rowOff>142875</xdr:rowOff>
    </xdr:to>
    <xdr:grpSp>
      <xdr:nvGrpSpPr>
        <xdr:cNvPr id="2" name="Group 1134"/>
        <xdr:cNvGrpSpPr/>
      </xdr:nvGrpSpPr>
      <xdr:grpSpPr>
        <a:xfrm>
          <a:off x="85725" y="47625"/>
          <a:ext cx="3990340" cy="838200"/>
          <a:chOff x="0" y="0"/>
          <a:chExt cx="2162825" cy="773091"/>
        </a:xfrm>
      </xdr:grpSpPr>
      <xdr:sp>
        <xdr:nvSpPr>
          <xdr:cNvPr id="3" name="WordArt 69"/>
          <xdr:cNvSpPr>
            <a:spLocks noTextEdit="1"/>
          </xdr:cNvSpPr>
        </xdr:nvSpPr>
        <xdr:spPr>
          <a:xfrm>
            <a:off x="712534" y="281124"/>
            <a:ext cx="1450291" cy="210843"/>
          </a:xfrm>
          <a:prstGeom prst="rect">
            <a:avLst/>
          </a:prstGeom>
        </xdr:spPr>
        <xdr:txBody>
          <a:bodyPr vertOverflow="overflow" wrap="none" fromWordArt="1">
            <a:prstTxWarp prst="textPlain">
              <a:avLst>
                <a:gd name="adj" fmla="val 50000"/>
              </a:avLst>
            </a:prstTxWarp>
            <a:norm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3600">
                <a:solidFill>
                  <a:srgbClr val="333399">
                    <a:alpha val="100000"/>
                  </a:srgbClr>
                </a:solidFill>
                <a:latin typeface="Arial Black" panose="020B0A04020102020204" charset="0"/>
                <a:ea typeface="Arial Black" panose="020B0A04020102020204" charset="0"/>
              </a:rPr>
              <a:t>PT. YUJU INDONESIA</a:t>
            </a:r>
            <a:endParaRPr lang="en-US" sz="3600">
              <a:solidFill>
                <a:srgbClr val="333399">
                  <a:alpha val="100000"/>
                </a:srgbClr>
              </a:solidFill>
              <a:latin typeface="Arial Black" panose="020B0A04020102020204" charset="0"/>
              <a:ea typeface="Arial Black" panose="020B0A04020102020204" charset="0"/>
            </a:endParaRPr>
          </a:p>
        </xdr:txBody>
      </xdr:sp>
      <xdr:pic>
        <xdr:nvPicPr>
          <xdr:cNvPr id="4" name="Picture 360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>
            <a:off x="0" y="0"/>
            <a:ext cx="727977" cy="773091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85725</xdr:colOff>
      <xdr:row>0</xdr:row>
      <xdr:rowOff>47625</xdr:rowOff>
    </xdr:from>
    <xdr:to>
      <xdr:col>3</xdr:col>
      <xdr:colOff>523875</xdr:colOff>
      <xdr:row>3</xdr:row>
      <xdr:rowOff>142875</xdr:rowOff>
    </xdr:to>
    <xdr:grpSp>
      <xdr:nvGrpSpPr>
        <xdr:cNvPr id="2" name="Group 1134"/>
        <xdr:cNvGrpSpPr/>
      </xdr:nvGrpSpPr>
      <xdr:grpSpPr>
        <a:xfrm>
          <a:off x="85725" y="47625"/>
          <a:ext cx="5142865" cy="838200"/>
          <a:chOff x="0" y="0"/>
          <a:chExt cx="2162825" cy="773091"/>
        </a:xfrm>
      </xdr:grpSpPr>
      <xdr:sp>
        <xdr:nvSpPr>
          <xdr:cNvPr id="3" name="WordArt 69"/>
          <xdr:cNvSpPr>
            <a:spLocks noTextEdit="1"/>
          </xdr:cNvSpPr>
        </xdr:nvSpPr>
        <xdr:spPr>
          <a:xfrm>
            <a:off x="712534" y="281124"/>
            <a:ext cx="1450291" cy="210843"/>
          </a:xfrm>
          <a:prstGeom prst="rect">
            <a:avLst/>
          </a:prstGeom>
        </xdr:spPr>
        <xdr:txBody>
          <a:bodyPr vertOverflow="overflow" wrap="none" fromWordArt="1">
            <a:prstTxWarp prst="textPlain">
              <a:avLst>
                <a:gd name="adj" fmla="val 50000"/>
              </a:avLst>
            </a:prstTxWarp>
            <a:norm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3600">
                <a:solidFill>
                  <a:srgbClr val="333399">
                    <a:alpha val="100000"/>
                  </a:srgbClr>
                </a:solidFill>
                <a:latin typeface="Arial Black" panose="020B0A04020102020204" charset="0"/>
                <a:ea typeface="Arial Black" panose="020B0A04020102020204" charset="0"/>
              </a:rPr>
              <a:t>PT. YUJU INDONESIA</a:t>
            </a:r>
            <a:endParaRPr lang="en-US" sz="3600">
              <a:solidFill>
                <a:srgbClr val="333399">
                  <a:alpha val="100000"/>
                </a:srgbClr>
              </a:solidFill>
              <a:latin typeface="Arial Black" panose="020B0A04020102020204" charset="0"/>
              <a:ea typeface="Arial Black" panose="020B0A04020102020204" charset="0"/>
            </a:endParaRPr>
          </a:p>
        </xdr:txBody>
      </xdr:sp>
      <xdr:pic>
        <xdr:nvPicPr>
          <xdr:cNvPr id="4" name="Picture 360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>
            <a:off x="0" y="0"/>
            <a:ext cx="727977" cy="773091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31"/>
  <sheetViews>
    <sheetView view="pageBreakPreview" zoomScale="70" zoomScaleNormal="85" topLeftCell="A69" workbookViewId="0">
      <selection activeCell="B72" sqref="B72:C72"/>
    </sheetView>
  </sheetViews>
  <sheetFormatPr defaultColWidth="9" defaultRowHeight="18"/>
  <cols>
    <col min="1" max="1" width="5.5" style="2" customWidth="1"/>
    <col min="2" max="2" width="4.875" style="2" customWidth="1"/>
    <col min="3" max="3" width="36.2416666666667" style="2" customWidth="1"/>
    <col min="4" max="4" width="8.03333333333333" style="2" customWidth="1"/>
    <col min="5" max="5" width="11.25" style="2" customWidth="1"/>
    <col min="6" max="6" width="24.625" style="2" customWidth="1"/>
    <col min="7" max="7" width="22.675" style="2" customWidth="1"/>
    <col min="8" max="8" width="10.5333333333333" style="2" customWidth="1"/>
    <col min="9" max="9" width="14.2833333333333" style="2" customWidth="1"/>
    <col min="10" max="10" width="18.5666666666667" style="2" customWidth="1"/>
    <col min="11" max="11" width="0.175" style="2" customWidth="1"/>
    <col min="12" max="15" width="8.625" style="2" customWidth="1"/>
    <col min="16" max="16" width="6.775" style="2" customWidth="1"/>
    <col min="17" max="17" width="9.64166666666667" style="2" customWidth="1"/>
    <col min="18" max="18" width="3.375" style="2" customWidth="1"/>
    <col min="19" max="16384" width="9" style="2"/>
  </cols>
  <sheetData>
    <row r="1" ht="19.5" customHeight="1" spans="1:17">
      <c r="A1" s="5"/>
      <c r="B1" s="6"/>
      <c r="C1" s="156"/>
      <c r="D1" s="157"/>
      <c r="E1" s="158" t="s">
        <v>0</v>
      </c>
      <c r="F1" s="9"/>
      <c r="G1" s="9"/>
      <c r="H1" s="9"/>
      <c r="I1" s="9"/>
      <c r="J1" s="9"/>
      <c r="K1" s="84"/>
      <c r="L1" s="85" t="s">
        <v>1</v>
      </c>
      <c r="M1" s="86"/>
      <c r="N1" s="85" t="s">
        <v>2</v>
      </c>
      <c r="O1" s="87"/>
      <c r="P1" s="87"/>
      <c r="Q1" s="111"/>
    </row>
    <row r="2" ht="19.5" customHeight="1" spans="1:17">
      <c r="A2" s="11"/>
      <c r="B2" s="159"/>
      <c r="C2" s="160"/>
      <c r="D2" s="161"/>
      <c r="E2" s="162"/>
      <c r="F2" s="163"/>
      <c r="G2" s="163"/>
      <c r="H2" s="163"/>
      <c r="I2" s="163"/>
      <c r="J2" s="163"/>
      <c r="K2" s="88"/>
      <c r="L2" s="85" t="s">
        <v>3</v>
      </c>
      <c r="M2" s="86"/>
      <c r="N2" s="85" t="s">
        <v>4</v>
      </c>
      <c r="O2" s="87"/>
      <c r="P2" s="87"/>
      <c r="Q2" s="111"/>
    </row>
    <row r="3" ht="19.5" customHeight="1" spans="1:17">
      <c r="A3" s="11"/>
      <c r="B3" s="159"/>
      <c r="C3" s="160"/>
      <c r="D3" s="161"/>
      <c r="E3" s="162"/>
      <c r="F3" s="163"/>
      <c r="G3" s="163"/>
      <c r="H3" s="163"/>
      <c r="I3" s="163"/>
      <c r="J3" s="163"/>
      <c r="K3" s="88"/>
      <c r="L3" s="85" t="s">
        <v>5</v>
      </c>
      <c r="M3" s="86"/>
      <c r="N3" s="85" t="s">
        <v>6</v>
      </c>
      <c r="O3" s="87"/>
      <c r="P3" s="87"/>
      <c r="Q3" s="111"/>
    </row>
    <row r="4" ht="19.5" customHeight="1" spans="1:17">
      <c r="A4" s="17"/>
      <c r="B4" s="18"/>
      <c r="C4" s="18"/>
      <c r="D4" s="164"/>
      <c r="E4" s="165"/>
      <c r="F4" s="21"/>
      <c r="G4" s="21"/>
      <c r="H4" s="21"/>
      <c r="I4" s="21"/>
      <c r="J4" s="21"/>
      <c r="K4" s="89"/>
      <c r="L4" s="85" t="s">
        <v>7</v>
      </c>
      <c r="M4" s="86"/>
      <c r="N4" s="85" t="s">
        <v>8</v>
      </c>
      <c r="O4" s="87"/>
      <c r="P4" s="87"/>
      <c r="Q4" s="111"/>
    </row>
    <row r="5" ht="18.75" customHeight="1" spans="1:17">
      <c r="A5" s="37" t="s">
        <v>9</v>
      </c>
      <c r="B5" s="5" t="s">
        <v>10</v>
      </c>
      <c r="C5" s="166"/>
      <c r="D5" s="5" t="s">
        <v>11</v>
      </c>
      <c r="E5" s="166"/>
      <c r="F5" s="52" t="s">
        <v>12</v>
      </c>
      <c r="G5" s="52" t="s">
        <v>13</v>
      </c>
      <c r="H5" s="37" t="s">
        <v>14</v>
      </c>
      <c r="I5" s="37" t="s">
        <v>15</v>
      </c>
      <c r="J5" s="201" t="s">
        <v>16</v>
      </c>
      <c r="K5" s="202"/>
      <c r="L5" s="58" t="s">
        <v>17</v>
      </c>
      <c r="M5" s="58"/>
      <c r="N5" s="58"/>
      <c r="O5" s="203" t="s">
        <v>18</v>
      </c>
      <c r="P5" s="204" t="s">
        <v>19</v>
      </c>
      <c r="Q5" s="210"/>
    </row>
    <row r="6" ht="16" customHeight="1" spans="1:17">
      <c r="A6" s="167"/>
      <c r="B6" s="168"/>
      <c r="C6" s="169"/>
      <c r="D6" s="168"/>
      <c r="E6" s="169"/>
      <c r="F6" s="170"/>
      <c r="G6" s="170"/>
      <c r="H6" s="52"/>
      <c r="I6" s="167"/>
      <c r="J6" s="205"/>
      <c r="K6" s="206"/>
      <c r="L6" s="207" t="s">
        <v>20</v>
      </c>
      <c r="M6" s="207" t="s">
        <v>21</v>
      </c>
      <c r="N6" s="207" t="s">
        <v>22</v>
      </c>
      <c r="O6" s="208"/>
      <c r="P6" s="209"/>
      <c r="Q6" s="211"/>
    </row>
    <row r="7" ht="98.1" customHeight="1" spans="1:17">
      <c r="A7" s="31">
        <v>1</v>
      </c>
      <c r="B7" s="32" t="s">
        <v>23</v>
      </c>
      <c r="C7" s="171"/>
      <c r="D7" s="172" t="s">
        <v>24</v>
      </c>
      <c r="E7" s="173"/>
      <c r="F7" s="35"/>
      <c r="G7" s="31"/>
      <c r="H7" s="174" t="s">
        <v>25</v>
      </c>
      <c r="I7" s="96">
        <v>1</v>
      </c>
      <c r="J7" s="97" t="s">
        <v>26</v>
      </c>
      <c r="K7" s="98"/>
      <c r="L7" s="99">
        <v>420</v>
      </c>
      <c r="M7" s="99">
        <v>520</v>
      </c>
      <c r="N7" s="99">
        <v>550</v>
      </c>
      <c r="O7" s="99">
        <v>702</v>
      </c>
      <c r="P7" s="100"/>
      <c r="Q7" s="113"/>
    </row>
    <row r="8" ht="98.1" customHeight="1" spans="1:17">
      <c r="A8" s="37">
        <f>+A7+1</f>
        <v>2</v>
      </c>
      <c r="B8" s="38" t="s">
        <v>27</v>
      </c>
      <c r="C8" s="175"/>
      <c r="D8" s="176" t="s">
        <v>28</v>
      </c>
      <c r="E8" s="177"/>
      <c r="F8" s="41"/>
      <c r="G8" s="41"/>
      <c r="H8" s="178" t="s">
        <v>25</v>
      </c>
      <c r="I8" s="101">
        <v>2</v>
      </c>
      <c r="J8" s="102" t="s">
        <v>29</v>
      </c>
      <c r="K8" s="103"/>
      <c r="L8" s="58">
        <v>350</v>
      </c>
      <c r="M8" s="58">
        <v>300</v>
      </c>
      <c r="N8" s="58">
        <v>237</v>
      </c>
      <c r="O8" s="58">
        <v>145.5</v>
      </c>
      <c r="P8" s="65"/>
      <c r="Q8" s="111"/>
    </row>
    <row r="9" ht="98.1" customHeight="1" spans="1:17">
      <c r="A9" s="37">
        <f>+A8+1</f>
        <v>3</v>
      </c>
      <c r="B9" s="38" t="s">
        <v>30</v>
      </c>
      <c r="C9" s="179"/>
      <c r="D9" s="47" t="s">
        <v>31</v>
      </c>
      <c r="E9" s="180"/>
      <c r="F9" s="41"/>
      <c r="G9" s="41"/>
      <c r="H9" s="181" t="s">
        <v>25</v>
      </c>
      <c r="I9" s="104">
        <v>2</v>
      </c>
      <c r="J9" s="102" t="s">
        <v>29</v>
      </c>
      <c r="K9" s="103"/>
      <c r="L9" s="58">
        <v>500</v>
      </c>
      <c r="M9" s="58">
        <v>420</v>
      </c>
      <c r="N9" s="58">
        <v>370</v>
      </c>
      <c r="O9" s="58">
        <v>454.5</v>
      </c>
      <c r="P9" s="65"/>
      <c r="Q9" s="111"/>
    </row>
    <row r="10" ht="98.1" customHeight="1" spans="1:17">
      <c r="A10" s="37">
        <v>4</v>
      </c>
      <c r="B10" s="47" t="s">
        <v>32</v>
      </c>
      <c r="C10" s="180"/>
      <c r="D10" s="47" t="s">
        <v>33</v>
      </c>
      <c r="E10" s="177"/>
      <c r="F10" s="41"/>
      <c r="G10" s="41"/>
      <c r="H10" s="181" t="s">
        <v>25</v>
      </c>
      <c r="I10" s="101"/>
      <c r="J10" s="102" t="s">
        <v>29</v>
      </c>
      <c r="K10" s="103"/>
      <c r="L10" s="105">
        <v>380</v>
      </c>
      <c r="M10" s="105">
        <v>350</v>
      </c>
      <c r="N10" s="105">
        <v>500</v>
      </c>
      <c r="O10" s="105">
        <v>389</v>
      </c>
      <c r="P10" s="65"/>
      <c r="Q10" s="111"/>
    </row>
    <row r="11" ht="98.1" customHeight="1" spans="1:17">
      <c r="A11" s="37">
        <v>5</v>
      </c>
      <c r="B11" s="47" t="s">
        <v>34</v>
      </c>
      <c r="C11" s="180"/>
      <c r="D11" s="47" t="s">
        <v>35</v>
      </c>
      <c r="E11" s="177"/>
      <c r="F11" s="41"/>
      <c r="G11" s="41"/>
      <c r="H11" s="181" t="s">
        <v>25</v>
      </c>
      <c r="I11" s="101">
        <v>2</v>
      </c>
      <c r="J11" s="102" t="s">
        <v>26</v>
      </c>
      <c r="K11" s="103"/>
      <c r="L11" s="58">
        <v>700</v>
      </c>
      <c r="M11" s="58">
        <v>400</v>
      </c>
      <c r="N11" s="58">
        <v>540</v>
      </c>
      <c r="O11" s="58">
        <v>884.5</v>
      </c>
      <c r="P11" s="65"/>
      <c r="Q11" s="111"/>
    </row>
    <row r="12" ht="98.1" customHeight="1" spans="1:17">
      <c r="A12" s="37">
        <v>6</v>
      </c>
      <c r="B12" s="47" t="s">
        <v>36</v>
      </c>
      <c r="C12" s="180"/>
      <c r="D12" s="47" t="s">
        <v>37</v>
      </c>
      <c r="E12" s="177"/>
      <c r="F12" s="41"/>
      <c r="G12" s="41"/>
      <c r="H12" s="181" t="s">
        <v>25</v>
      </c>
      <c r="I12" s="101">
        <v>2</v>
      </c>
      <c r="J12" s="102" t="s">
        <v>26</v>
      </c>
      <c r="K12" s="103"/>
      <c r="L12" s="58">
        <v>550</v>
      </c>
      <c r="M12" s="58">
        <v>490</v>
      </c>
      <c r="N12" s="58">
        <v>545</v>
      </c>
      <c r="O12" s="58">
        <v>869.2</v>
      </c>
      <c r="P12" s="65"/>
      <c r="Q12" s="111"/>
    </row>
    <row r="13" ht="98.1" customHeight="1" spans="1:17">
      <c r="A13" s="37">
        <v>7</v>
      </c>
      <c r="B13" s="47" t="s">
        <v>38</v>
      </c>
      <c r="C13" s="180"/>
      <c r="D13" s="47" t="s">
        <v>39</v>
      </c>
      <c r="E13" s="177"/>
      <c r="F13" s="41"/>
      <c r="G13" s="41"/>
      <c r="H13" s="182" t="s">
        <v>25</v>
      </c>
      <c r="I13" s="101">
        <v>8</v>
      </c>
      <c r="J13" s="102" t="s">
        <v>29</v>
      </c>
      <c r="K13" s="103"/>
      <c r="L13" s="58">
        <v>500</v>
      </c>
      <c r="M13" s="58">
        <v>480</v>
      </c>
      <c r="N13" s="58">
        <v>380</v>
      </c>
      <c r="O13" s="58">
        <v>533.5</v>
      </c>
      <c r="P13" s="65"/>
      <c r="Q13" s="111"/>
    </row>
    <row r="14" ht="108.75" customHeight="1" spans="1:17">
      <c r="A14" s="37">
        <v>8</v>
      </c>
      <c r="B14" s="47" t="s">
        <v>40</v>
      </c>
      <c r="C14" s="180"/>
      <c r="D14" s="47" t="s">
        <v>41</v>
      </c>
      <c r="E14" s="177"/>
      <c r="F14" s="41"/>
      <c r="G14" s="41"/>
      <c r="H14" s="181" t="s">
        <v>25</v>
      </c>
      <c r="I14" s="101">
        <v>2</v>
      </c>
      <c r="J14" s="102" t="s">
        <v>26</v>
      </c>
      <c r="K14" s="103"/>
      <c r="L14" s="58">
        <v>580</v>
      </c>
      <c r="M14" s="58">
        <v>590</v>
      </c>
      <c r="N14" s="58">
        <v>650</v>
      </c>
      <c r="O14" s="58">
        <v>1301</v>
      </c>
      <c r="P14" s="65"/>
      <c r="Q14" s="111"/>
    </row>
    <row r="15" ht="108" customHeight="1" spans="1:17">
      <c r="A15" s="37">
        <v>9</v>
      </c>
      <c r="B15" s="47" t="s">
        <v>42</v>
      </c>
      <c r="C15" s="180"/>
      <c r="D15" s="47" t="s">
        <v>43</v>
      </c>
      <c r="E15" s="177"/>
      <c r="F15" s="41"/>
      <c r="G15" s="41"/>
      <c r="H15" s="178" t="s">
        <v>25</v>
      </c>
      <c r="I15" s="101">
        <v>2</v>
      </c>
      <c r="J15" s="102" t="s">
        <v>26</v>
      </c>
      <c r="K15" s="103"/>
      <c r="L15" s="58">
        <v>578</v>
      </c>
      <c r="M15" s="58">
        <v>593</v>
      </c>
      <c r="N15" s="58">
        <v>632</v>
      </c>
      <c r="O15" s="58">
        <v>1267</v>
      </c>
      <c r="P15" s="65"/>
      <c r="Q15" s="111"/>
    </row>
    <row r="16" ht="119.25" customHeight="1" spans="1:17">
      <c r="A16" s="37">
        <v>10</v>
      </c>
      <c r="B16" s="47" t="s">
        <v>44</v>
      </c>
      <c r="C16" s="180"/>
      <c r="D16" s="47" t="s">
        <v>45</v>
      </c>
      <c r="E16" s="177"/>
      <c r="F16" s="41"/>
      <c r="G16" s="41"/>
      <c r="H16" s="178" t="s">
        <v>25</v>
      </c>
      <c r="I16" s="101">
        <v>2</v>
      </c>
      <c r="J16" s="102" t="s">
        <v>26</v>
      </c>
      <c r="K16" s="103"/>
      <c r="L16" s="58">
        <v>550</v>
      </c>
      <c r="M16" s="58">
        <v>490</v>
      </c>
      <c r="N16" s="58">
        <v>540</v>
      </c>
      <c r="O16" s="58">
        <v>851</v>
      </c>
      <c r="P16" s="65"/>
      <c r="Q16" s="111"/>
    </row>
    <row r="17" ht="113.25" customHeight="1" spans="1:17">
      <c r="A17" s="37">
        <v>11</v>
      </c>
      <c r="B17" s="47" t="s">
        <v>46</v>
      </c>
      <c r="C17" s="180"/>
      <c r="D17" s="47" t="s">
        <v>47</v>
      </c>
      <c r="E17" s="177"/>
      <c r="F17" s="41"/>
      <c r="G17" s="41"/>
      <c r="H17" s="178" t="s">
        <v>25</v>
      </c>
      <c r="I17" s="101"/>
      <c r="J17" s="102" t="s">
        <v>29</v>
      </c>
      <c r="K17" s="103"/>
      <c r="L17" s="58">
        <v>520</v>
      </c>
      <c r="M17" s="58">
        <v>450</v>
      </c>
      <c r="N17" s="58">
        <v>450</v>
      </c>
      <c r="O17" s="58">
        <v>616</v>
      </c>
      <c r="P17" s="65"/>
      <c r="Q17" s="111"/>
    </row>
    <row r="18" ht="107.25" customHeight="1" spans="1:17">
      <c r="A18" s="37">
        <v>12</v>
      </c>
      <c r="B18" s="47" t="s">
        <v>48</v>
      </c>
      <c r="C18" s="180"/>
      <c r="D18" s="47" t="s">
        <v>49</v>
      </c>
      <c r="E18" s="177"/>
      <c r="F18" s="41"/>
      <c r="G18" s="41"/>
      <c r="H18" s="178" t="s">
        <v>25</v>
      </c>
      <c r="I18" s="101">
        <v>4</v>
      </c>
      <c r="J18" s="102" t="s">
        <v>50</v>
      </c>
      <c r="K18" s="103"/>
      <c r="L18" s="58">
        <v>350</v>
      </c>
      <c r="M18" s="58">
        <v>350</v>
      </c>
      <c r="N18" s="58">
        <v>330</v>
      </c>
      <c r="O18" s="58">
        <v>236.4</v>
      </c>
      <c r="P18" s="65"/>
      <c r="Q18" s="111"/>
    </row>
    <row r="19" ht="109.5" customHeight="1" spans="1:17">
      <c r="A19" s="37">
        <v>13</v>
      </c>
      <c r="B19" s="47" t="s">
        <v>51</v>
      </c>
      <c r="C19" s="180"/>
      <c r="D19" s="47" t="s">
        <v>52</v>
      </c>
      <c r="E19" s="177"/>
      <c r="F19" s="41"/>
      <c r="G19" s="41"/>
      <c r="H19" s="178" t="s">
        <v>25</v>
      </c>
      <c r="I19" s="101">
        <v>4</v>
      </c>
      <c r="J19" s="102" t="s">
        <v>29</v>
      </c>
      <c r="K19" s="103"/>
      <c r="L19" s="58">
        <v>500</v>
      </c>
      <c r="M19" s="58">
        <v>350</v>
      </c>
      <c r="N19" s="58">
        <v>370</v>
      </c>
      <c r="O19" s="58">
        <f>500*350*370*7.8*0.75/1000000</f>
        <v>378.7875</v>
      </c>
      <c r="P19" s="65"/>
      <c r="Q19" s="111"/>
    </row>
    <row r="20" ht="114.75" customHeight="1" spans="1:17">
      <c r="A20" s="37">
        <v>14</v>
      </c>
      <c r="B20" s="47" t="s">
        <v>53</v>
      </c>
      <c r="C20" s="180"/>
      <c r="D20" s="47" t="s">
        <v>54</v>
      </c>
      <c r="E20" s="177"/>
      <c r="F20" s="41"/>
      <c r="G20" s="41"/>
      <c r="H20" s="178" t="s">
        <v>25</v>
      </c>
      <c r="I20" s="101">
        <v>4</v>
      </c>
      <c r="J20" s="102" t="s">
        <v>55</v>
      </c>
      <c r="K20" s="103"/>
      <c r="L20" s="58">
        <v>550</v>
      </c>
      <c r="M20" s="58">
        <v>600</v>
      </c>
      <c r="N20" s="58">
        <v>403</v>
      </c>
      <c r="O20" s="58">
        <f>550*600*403*7.8*0.75/1000000</f>
        <v>777.9915</v>
      </c>
      <c r="P20" s="65"/>
      <c r="Q20" s="111"/>
    </row>
    <row r="21" ht="92.25" customHeight="1" spans="1:17">
      <c r="A21" s="37">
        <v>15</v>
      </c>
      <c r="B21" s="47" t="s">
        <v>56</v>
      </c>
      <c r="C21" s="180"/>
      <c r="D21" s="47" t="s">
        <v>57</v>
      </c>
      <c r="E21" s="177"/>
      <c r="F21" s="41"/>
      <c r="G21" s="41"/>
      <c r="H21" s="181" t="s">
        <v>25</v>
      </c>
      <c r="I21" s="101"/>
      <c r="J21" s="102" t="s">
        <v>29</v>
      </c>
      <c r="K21" s="103"/>
      <c r="L21" s="58">
        <v>350</v>
      </c>
      <c r="M21" s="58">
        <v>350</v>
      </c>
      <c r="N21" s="58">
        <v>330</v>
      </c>
      <c r="O21" s="58">
        <v>236.4</v>
      </c>
      <c r="P21" s="62" t="s">
        <v>58</v>
      </c>
      <c r="Q21" s="114"/>
    </row>
    <row r="22" ht="98.1" customHeight="1" spans="1:17">
      <c r="A22" s="37">
        <v>16</v>
      </c>
      <c r="B22" s="47" t="s">
        <v>59</v>
      </c>
      <c r="C22" s="180"/>
      <c r="D22" s="47" t="s">
        <v>60</v>
      </c>
      <c r="E22" s="177"/>
      <c r="F22" s="41"/>
      <c r="G22" s="41"/>
      <c r="H22" s="181" t="s">
        <v>25</v>
      </c>
      <c r="I22" s="101">
        <v>2</v>
      </c>
      <c r="J22" s="102" t="s">
        <v>29</v>
      </c>
      <c r="K22" s="103"/>
      <c r="L22" s="58">
        <v>300</v>
      </c>
      <c r="M22" s="58">
        <v>350</v>
      </c>
      <c r="N22" s="58">
        <v>340</v>
      </c>
      <c r="O22" s="58">
        <v>208.8</v>
      </c>
      <c r="P22" s="65"/>
      <c r="Q22" s="111"/>
    </row>
    <row r="23" ht="98.1" customHeight="1" spans="1:17">
      <c r="A23" s="37">
        <v>17</v>
      </c>
      <c r="B23" s="47" t="s">
        <v>61</v>
      </c>
      <c r="C23" s="180"/>
      <c r="D23" s="47" t="s">
        <v>62</v>
      </c>
      <c r="E23" s="177"/>
      <c r="F23" s="41"/>
      <c r="G23" s="41"/>
      <c r="H23" s="181" t="s">
        <v>25</v>
      </c>
      <c r="I23" s="101">
        <v>4</v>
      </c>
      <c r="J23" s="102" t="s">
        <v>63</v>
      </c>
      <c r="K23" s="103"/>
      <c r="L23" s="58">
        <v>400</v>
      </c>
      <c r="M23" s="58">
        <v>403</v>
      </c>
      <c r="N23" s="58">
        <v>410</v>
      </c>
      <c r="O23" s="58">
        <v>386.6</v>
      </c>
      <c r="P23" s="65"/>
      <c r="Q23" s="111"/>
    </row>
    <row r="24" ht="98.1" customHeight="1" spans="1:17">
      <c r="A24" s="52">
        <v>18</v>
      </c>
      <c r="B24" s="47" t="s">
        <v>64</v>
      </c>
      <c r="C24" s="180"/>
      <c r="D24" s="38" t="s">
        <v>65</v>
      </c>
      <c r="E24" s="183"/>
      <c r="F24" s="55"/>
      <c r="G24" s="55"/>
      <c r="H24" s="174" t="s">
        <v>25</v>
      </c>
      <c r="I24" s="106">
        <v>4</v>
      </c>
      <c r="J24" s="107" t="s">
        <v>29</v>
      </c>
      <c r="K24" s="108"/>
      <c r="L24" s="76">
        <v>350</v>
      </c>
      <c r="M24" s="76">
        <v>350</v>
      </c>
      <c r="N24" s="76">
        <v>310</v>
      </c>
      <c r="O24" s="76">
        <v>222.1</v>
      </c>
      <c r="P24" s="77"/>
      <c r="Q24" s="115"/>
    </row>
    <row r="25" ht="118.5" customHeight="1" spans="1:17">
      <c r="A25" s="37">
        <v>19</v>
      </c>
      <c r="B25" s="56" t="s">
        <v>66</v>
      </c>
      <c r="C25" s="56"/>
      <c r="D25" s="41" t="s">
        <v>67</v>
      </c>
      <c r="E25" s="41"/>
      <c r="F25" s="41"/>
      <c r="G25" s="41"/>
      <c r="H25" s="178" t="s">
        <v>25</v>
      </c>
      <c r="I25" s="101"/>
      <c r="J25" s="109" t="s">
        <v>68</v>
      </c>
      <c r="K25" s="109"/>
      <c r="L25" s="58">
        <v>750</v>
      </c>
      <c r="M25" s="58">
        <v>600</v>
      </c>
      <c r="N25" s="58">
        <v>635</v>
      </c>
      <c r="O25" s="58">
        <v>1671.6</v>
      </c>
      <c r="P25" s="58"/>
      <c r="Q25" s="58"/>
    </row>
    <row r="26" ht="99.75" customHeight="1" spans="1:17">
      <c r="A26" s="58">
        <v>20</v>
      </c>
      <c r="B26" s="59" t="s">
        <v>69</v>
      </c>
      <c r="C26" s="59"/>
      <c r="D26" s="58" t="s">
        <v>70</v>
      </c>
      <c r="E26" s="58"/>
      <c r="F26" s="58"/>
      <c r="G26" s="58"/>
      <c r="H26" s="178" t="s">
        <v>25</v>
      </c>
      <c r="I26" s="58">
        <v>1</v>
      </c>
      <c r="J26" s="109" t="s">
        <v>68</v>
      </c>
      <c r="K26" s="109"/>
      <c r="L26" s="58">
        <v>465</v>
      </c>
      <c r="M26" s="58">
        <v>500</v>
      </c>
      <c r="N26" s="58">
        <v>470</v>
      </c>
      <c r="O26" s="58">
        <f>465</f>
        <v>465</v>
      </c>
      <c r="P26" s="58"/>
      <c r="Q26" s="58"/>
    </row>
    <row r="27" ht="99.75" customHeight="1" spans="1:17">
      <c r="A27" s="58">
        <v>21</v>
      </c>
      <c r="B27" s="59" t="s">
        <v>71</v>
      </c>
      <c r="C27" s="59"/>
      <c r="D27" s="58" t="s">
        <v>72</v>
      </c>
      <c r="E27" s="58"/>
      <c r="F27" s="58"/>
      <c r="G27" s="58"/>
      <c r="H27" s="178" t="s">
        <v>25</v>
      </c>
      <c r="I27" s="58">
        <v>2</v>
      </c>
      <c r="J27" s="109" t="s">
        <v>68</v>
      </c>
      <c r="K27" s="109"/>
      <c r="L27" s="58">
        <v>300</v>
      </c>
      <c r="M27" s="58">
        <v>350</v>
      </c>
      <c r="N27" s="58">
        <v>340</v>
      </c>
      <c r="O27" s="58">
        <v>208.8</v>
      </c>
      <c r="P27" s="58"/>
      <c r="Q27" s="58"/>
    </row>
    <row r="28" ht="111.75" customHeight="1" spans="1:17">
      <c r="A28" s="58">
        <v>22</v>
      </c>
      <c r="B28" s="62" t="s">
        <v>73</v>
      </c>
      <c r="C28" s="114"/>
      <c r="D28" s="110" t="s">
        <v>74</v>
      </c>
      <c r="E28" s="116"/>
      <c r="F28" s="58"/>
      <c r="G28" s="58"/>
      <c r="H28" s="178" t="s">
        <v>25</v>
      </c>
      <c r="I28" s="58">
        <v>4</v>
      </c>
      <c r="J28" s="97" t="s">
        <v>68</v>
      </c>
      <c r="K28" s="98"/>
      <c r="L28" s="58">
        <v>350</v>
      </c>
      <c r="M28" s="58">
        <v>300</v>
      </c>
      <c r="N28" s="58">
        <v>237</v>
      </c>
      <c r="O28" s="58">
        <v>145.5</v>
      </c>
      <c r="P28" s="110"/>
      <c r="Q28" s="116"/>
    </row>
    <row r="29" ht="117" customHeight="1" spans="1:17">
      <c r="A29" s="58">
        <v>23</v>
      </c>
      <c r="B29" s="66" t="s">
        <v>75</v>
      </c>
      <c r="C29" s="117"/>
      <c r="D29" s="65" t="s">
        <v>76</v>
      </c>
      <c r="E29" s="111"/>
      <c r="F29" s="58"/>
      <c r="G29" s="58"/>
      <c r="H29" s="178" t="s">
        <v>25</v>
      </c>
      <c r="I29" s="58">
        <v>4</v>
      </c>
      <c r="J29" s="102" t="s">
        <v>68</v>
      </c>
      <c r="K29" s="103"/>
      <c r="L29" s="58">
        <v>350</v>
      </c>
      <c r="M29" s="58">
        <v>350</v>
      </c>
      <c r="N29" s="58">
        <v>330</v>
      </c>
      <c r="O29" s="58">
        <v>236.4</v>
      </c>
      <c r="P29" s="66" t="s">
        <v>77</v>
      </c>
      <c r="Q29" s="117"/>
    </row>
    <row r="30" ht="118.5" customHeight="1" spans="1:17">
      <c r="A30" s="58">
        <v>24</v>
      </c>
      <c r="B30" s="66" t="s">
        <v>78</v>
      </c>
      <c r="C30" s="117"/>
      <c r="D30" s="65" t="s">
        <v>79</v>
      </c>
      <c r="E30" s="111"/>
      <c r="F30" s="58"/>
      <c r="G30" s="58"/>
      <c r="H30" s="178" t="s">
        <v>25</v>
      </c>
      <c r="I30" s="58">
        <v>4</v>
      </c>
      <c r="J30" s="102" t="s">
        <v>68</v>
      </c>
      <c r="K30" s="103"/>
      <c r="L30" s="58">
        <v>500</v>
      </c>
      <c r="M30" s="58">
        <v>350</v>
      </c>
      <c r="N30" s="58">
        <v>360</v>
      </c>
      <c r="O30" s="58">
        <f>500*350*360*7.8*0.75/1000000</f>
        <v>368.55</v>
      </c>
      <c r="P30" s="66" t="s">
        <v>80</v>
      </c>
      <c r="Q30" s="117"/>
    </row>
    <row r="31" ht="124.5" customHeight="1" spans="1:17">
      <c r="A31" s="58">
        <v>25</v>
      </c>
      <c r="B31" s="66" t="s">
        <v>81</v>
      </c>
      <c r="C31" s="117"/>
      <c r="D31" s="65" t="s">
        <v>82</v>
      </c>
      <c r="E31" s="111"/>
      <c r="F31" s="58"/>
      <c r="G31" s="58"/>
      <c r="H31" s="178" t="s">
        <v>25</v>
      </c>
      <c r="I31" s="58">
        <v>4</v>
      </c>
      <c r="J31" s="102" t="s">
        <v>68</v>
      </c>
      <c r="K31" s="103"/>
      <c r="L31" s="58">
        <v>400</v>
      </c>
      <c r="M31" s="58">
        <v>400</v>
      </c>
      <c r="N31" s="58">
        <v>410</v>
      </c>
      <c r="O31" s="58">
        <f>440*440*410*7.8*0.75/1000000</f>
        <v>464.3496</v>
      </c>
      <c r="P31" s="66" t="s">
        <v>83</v>
      </c>
      <c r="Q31" s="117"/>
    </row>
    <row r="32" ht="114" customHeight="1" spans="1:17">
      <c r="A32" s="58">
        <v>26</v>
      </c>
      <c r="B32" s="66" t="s">
        <v>84</v>
      </c>
      <c r="C32" s="117"/>
      <c r="D32" s="65" t="s">
        <v>85</v>
      </c>
      <c r="E32" s="111"/>
      <c r="F32" s="58"/>
      <c r="G32" s="58"/>
      <c r="H32" s="178" t="s">
        <v>25</v>
      </c>
      <c r="I32" s="58">
        <v>4</v>
      </c>
      <c r="J32" s="65" t="s">
        <v>50</v>
      </c>
      <c r="K32" s="111"/>
      <c r="L32" s="58">
        <v>400</v>
      </c>
      <c r="M32" s="58">
        <v>350</v>
      </c>
      <c r="N32" s="58">
        <v>355</v>
      </c>
      <c r="O32" s="58">
        <f>400*350*355*7.8*0.75/1000000</f>
        <v>290.745</v>
      </c>
      <c r="P32" s="66" t="s">
        <v>83</v>
      </c>
      <c r="Q32" s="117"/>
    </row>
    <row r="33" ht="108" customHeight="1" spans="1:17">
      <c r="A33" s="58">
        <v>27</v>
      </c>
      <c r="B33" s="69" t="s">
        <v>86</v>
      </c>
      <c r="C33" s="184"/>
      <c r="D33" s="185" t="s">
        <v>87</v>
      </c>
      <c r="E33" s="186"/>
      <c r="F33" s="58"/>
      <c r="G33" s="58"/>
      <c r="H33" s="178" t="s">
        <v>25</v>
      </c>
      <c r="I33" s="58">
        <v>4</v>
      </c>
      <c r="J33" s="65" t="s">
        <v>50</v>
      </c>
      <c r="K33" s="111"/>
      <c r="L33" s="58">
        <v>500</v>
      </c>
      <c r="M33" s="58">
        <v>350</v>
      </c>
      <c r="N33" s="58">
        <v>360</v>
      </c>
      <c r="O33" s="58">
        <f>500*350*360*7.8*0.75/1000000</f>
        <v>368.55</v>
      </c>
      <c r="P33" s="62" t="s">
        <v>58</v>
      </c>
      <c r="Q33" s="114"/>
    </row>
    <row r="34" ht="99.75" customHeight="1" spans="1:17">
      <c r="A34" s="58">
        <v>28</v>
      </c>
      <c r="B34" s="59" t="s">
        <v>88</v>
      </c>
      <c r="C34" s="59"/>
      <c r="D34" s="58" t="s">
        <v>89</v>
      </c>
      <c r="E34" s="58"/>
      <c r="F34" s="58"/>
      <c r="G34" s="58"/>
      <c r="H34" s="178" t="s">
        <v>25</v>
      </c>
      <c r="I34" s="58">
        <v>4</v>
      </c>
      <c r="J34" s="109" t="s">
        <v>68</v>
      </c>
      <c r="K34" s="109"/>
      <c r="L34" s="112">
        <v>380</v>
      </c>
      <c r="M34" s="112">
        <v>350</v>
      </c>
      <c r="N34" s="112">
        <v>500</v>
      </c>
      <c r="O34" s="112">
        <v>389</v>
      </c>
      <c r="P34" s="58"/>
      <c r="Q34" s="58"/>
    </row>
    <row r="35" ht="99.75" customHeight="1" spans="1:17">
      <c r="A35" s="58">
        <v>29</v>
      </c>
      <c r="B35" s="59" t="s">
        <v>90</v>
      </c>
      <c r="C35" s="59"/>
      <c r="D35" s="58" t="s">
        <v>91</v>
      </c>
      <c r="E35" s="58"/>
      <c r="F35" s="58"/>
      <c r="G35" s="58"/>
      <c r="H35" s="178" t="s">
        <v>25</v>
      </c>
      <c r="I35" s="58">
        <v>2</v>
      </c>
      <c r="J35" s="109" t="s">
        <v>68</v>
      </c>
      <c r="K35" s="109"/>
      <c r="L35" s="58">
        <v>520</v>
      </c>
      <c r="M35" s="58">
        <v>450</v>
      </c>
      <c r="N35" s="58">
        <v>450</v>
      </c>
      <c r="O35" s="58">
        <v>616</v>
      </c>
      <c r="P35" s="58"/>
      <c r="Q35" s="58"/>
    </row>
    <row r="36" ht="112.5" customHeight="1" spans="1:17">
      <c r="A36" s="58">
        <v>30</v>
      </c>
      <c r="B36" s="59" t="s">
        <v>92</v>
      </c>
      <c r="C36" s="59"/>
      <c r="D36" s="66" t="s">
        <v>93</v>
      </c>
      <c r="E36" s="117"/>
      <c r="F36" s="58"/>
      <c r="G36" s="58"/>
      <c r="H36" s="178" t="s">
        <v>25</v>
      </c>
      <c r="I36" s="58">
        <v>4</v>
      </c>
      <c r="J36" s="109" t="s">
        <v>94</v>
      </c>
      <c r="K36" s="109"/>
      <c r="L36" s="58">
        <v>400</v>
      </c>
      <c r="M36" s="58">
        <v>480</v>
      </c>
      <c r="N36" s="58">
        <v>370</v>
      </c>
      <c r="O36" s="58">
        <v>415</v>
      </c>
      <c r="P36" s="58"/>
      <c r="Q36" s="58"/>
    </row>
    <row r="37" ht="105" customHeight="1" spans="1:17">
      <c r="A37" s="52">
        <v>31</v>
      </c>
      <c r="B37" s="59" t="s">
        <v>95</v>
      </c>
      <c r="C37" s="59"/>
      <c r="D37" s="58" t="s">
        <v>96</v>
      </c>
      <c r="E37" s="58"/>
      <c r="F37" s="58"/>
      <c r="G37" s="58"/>
      <c r="H37" s="178" t="s">
        <v>25</v>
      </c>
      <c r="I37" s="58">
        <v>4</v>
      </c>
      <c r="J37" s="109" t="s">
        <v>68</v>
      </c>
      <c r="K37" s="109"/>
      <c r="L37" s="58">
        <v>400</v>
      </c>
      <c r="M37" s="58">
        <v>330</v>
      </c>
      <c r="N37" s="58">
        <v>385</v>
      </c>
      <c r="O37" s="58">
        <v>297</v>
      </c>
      <c r="P37" s="58"/>
      <c r="Q37" s="58"/>
    </row>
    <row r="38" ht="105" customHeight="1" spans="1:17">
      <c r="A38" s="215" t="s">
        <v>97</v>
      </c>
      <c r="B38" s="38" t="s">
        <v>98</v>
      </c>
      <c r="C38" s="175"/>
      <c r="D38" s="187" t="s">
        <v>99</v>
      </c>
      <c r="E38" s="188"/>
      <c r="F38" s="55"/>
      <c r="G38" s="55"/>
      <c r="H38" s="174" t="s">
        <v>25</v>
      </c>
      <c r="I38" s="106">
        <v>4</v>
      </c>
      <c r="J38" s="107" t="s">
        <v>55</v>
      </c>
      <c r="K38" s="108"/>
      <c r="L38" s="76">
        <v>550</v>
      </c>
      <c r="M38" s="76">
        <v>600</v>
      </c>
      <c r="N38" s="76">
        <v>403</v>
      </c>
      <c r="O38" s="76">
        <f>550*600*403*7.8*0.75/1000000</f>
        <v>777.9915</v>
      </c>
      <c r="P38" s="76"/>
      <c r="Q38" s="76"/>
    </row>
    <row r="39" ht="105" customHeight="1" spans="1:17">
      <c r="A39" s="215" t="s">
        <v>100</v>
      </c>
      <c r="B39" s="56" t="s">
        <v>101</v>
      </c>
      <c r="C39" s="56"/>
      <c r="D39" s="189" t="s">
        <v>102</v>
      </c>
      <c r="E39" s="190"/>
      <c r="F39" s="41"/>
      <c r="G39" s="41"/>
      <c r="H39" s="174" t="s">
        <v>103</v>
      </c>
      <c r="I39" s="106">
        <v>4</v>
      </c>
      <c r="J39" s="107" t="s">
        <v>55</v>
      </c>
      <c r="K39" s="108"/>
      <c r="L39" s="58">
        <v>400</v>
      </c>
      <c r="M39" s="58">
        <v>480</v>
      </c>
      <c r="N39" s="58">
        <v>370</v>
      </c>
      <c r="O39" s="58">
        <v>415.5</v>
      </c>
      <c r="P39" s="76"/>
      <c r="Q39" s="76"/>
    </row>
    <row r="40" ht="105" customHeight="1" spans="1:17">
      <c r="A40" s="215" t="s">
        <v>104</v>
      </c>
      <c r="B40" s="56" t="s">
        <v>105</v>
      </c>
      <c r="C40" s="56"/>
      <c r="D40" s="189" t="s">
        <v>106</v>
      </c>
      <c r="E40" s="190"/>
      <c r="F40" s="41"/>
      <c r="G40" s="41"/>
      <c r="H40" s="181" t="s">
        <v>107</v>
      </c>
      <c r="I40" s="101">
        <v>4</v>
      </c>
      <c r="J40" s="102" t="s">
        <v>55</v>
      </c>
      <c r="K40" s="103"/>
      <c r="L40" s="58">
        <v>400</v>
      </c>
      <c r="M40" s="58">
        <v>480</v>
      </c>
      <c r="N40" s="58">
        <v>370</v>
      </c>
      <c r="O40" s="58">
        <v>415.5</v>
      </c>
      <c r="P40" s="58"/>
      <c r="Q40" s="58"/>
    </row>
    <row r="41" ht="105" customHeight="1" spans="1:17">
      <c r="A41" s="58">
        <v>35</v>
      </c>
      <c r="B41" s="47" t="s">
        <v>108</v>
      </c>
      <c r="C41" s="180"/>
      <c r="D41" s="189" t="s">
        <v>109</v>
      </c>
      <c r="E41" s="190"/>
      <c r="F41" s="41"/>
      <c r="G41" s="41"/>
      <c r="H41" s="181" t="s">
        <v>107</v>
      </c>
      <c r="I41" s="101">
        <v>4</v>
      </c>
      <c r="J41" s="102" t="s">
        <v>55</v>
      </c>
      <c r="K41" s="103"/>
      <c r="L41" s="58">
        <v>400</v>
      </c>
      <c r="M41" s="58">
        <v>480</v>
      </c>
      <c r="N41" s="58">
        <v>370</v>
      </c>
      <c r="O41" s="58">
        <v>415.5</v>
      </c>
      <c r="P41" s="65" t="s">
        <v>110</v>
      </c>
      <c r="Q41" s="111"/>
    </row>
    <row r="42" ht="105" customHeight="1" spans="1:17">
      <c r="A42" s="58">
        <v>36</v>
      </c>
      <c r="B42" s="47" t="s">
        <v>111</v>
      </c>
      <c r="C42" s="180"/>
      <c r="D42" s="189" t="s">
        <v>112</v>
      </c>
      <c r="E42" s="190"/>
      <c r="F42" s="41"/>
      <c r="G42" s="41"/>
      <c r="H42" s="181" t="s">
        <v>107</v>
      </c>
      <c r="I42" s="101">
        <v>4</v>
      </c>
      <c r="J42" s="102" t="s">
        <v>55</v>
      </c>
      <c r="K42" s="103"/>
      <c r="L42" s="58">
        <v>400</v>
      </c>
      <c r="M42" s="58">
        <v>480</v>
      </c>
      <c r="N42" s="58">
        <v>370</v>
      </c>
      <c r="O42" s="58">
        <v>415.5</v>
      </c>
      <c r="P42" s="65"/>
      <c r="Q42" s="111"/>
    </row>
    <row r="43" ht="98.1" customHeight="1" spans="1:17">
      <c r="A43" s="58">
        <v>37</v>
      </c>
      <c r="B43" s="47" t="s">
        <v>113</v>
      </c>
      <c r="C43" s="180"/>
      <c r="D43" s="176" t="s">
        <v>114</v>
      </c>
      <c r="E43" s="191"/>
      <c r="F43" s="37"/>
      <c r="G43" s="37"/>
      <c r="H43" s="178" t="s">
        <v>115</v>
      </c>
      <c r="I43" s="101">
        <v>2</v>
      </c>
      <c r="J43" s="102" t="s">
        <v>116</v>
      </c>
      <c r="K43" s="103"/>
      <c r="L43" s="58">
        <v>1750</v>
      </c>
      <c r="M43" s="58">
        <v>1060</v>
      </c>
      <c r="N43" s="58">
        <v>1050</v>
      </c>
      <c r="O43" s="58">
        <v>9900</v>
      </c>
      <c r="P43" s="46"/>
      <c r="Q43" s="118"/>
    </row>
    <row r="44" ht="98.1" customHeight="1" spans="1:17">
      <c r="A44" s="58">
        <v>38</v>
      </c>
      <c r="B44" s="38" t="s">
        <v>117</v>
      </c>
      <c r="C44" s="175"/>
      <c r="D44" s="176" t="s">
        <v>118</v>
      </c>
      <c r="E44" s="177"/>
      <c r="F44" s="41"/>
      <c r="G44" s="41"/>
      <c r="H44" s="178" t="s">
        <v>115</v>
      </c>
      <c r="I44" s="101">
        <v>2</v>
      </c>
      <c r="J44" s="102" t="s">
        <v>116</v>
      </c>
      <c r="K44" s="103"/>
      <c r="L44" s="58">
        <v>1750</v>
      </c>
      <c r="M44" s="58">
        <v>1060</v>
      </c>
      <c r="N44" s="58">
        <v>1050</v>
      </c>
      <c r="O44" s="58">
        <v>9900</v>
      </c>
      <c r="P44" s="65"/>
      <c r="Q44" s="111"/>
    </row>
    <row r="45" ht="98.1" customHeight="1" spans="1:17">
      <c r="A45" s="58">
        <v>39</v>
      </c>
      <c r="B45" s="47" t="s">
        <v>119</v>
      </c>
      <c r="C45" s="180"/>
      <c r="D45" s="176" t="s">
        <v>120</v>
      </c>
      <c r="E45" s="177"/>
      <c r="F45" s="41"/>
      <c r="G45" s="41"/>
      <c r="H45" s="178" t="s">
        <v>115</v>
      </c>
      <c r="I45" s="101">
        <v>1</v>
      </c>
      <c r="J45" s="102" t="s">
        <v>116</v>
      </c>
      <c r="K45" s="103"/>
      <c r="L45" s="58">
        <v>1230</v>
      </c>
      <c r="M45" s="58">
        <v>1060</v>
      </c>
      <c r="N45" s="58">
        <v>916</v>
      </c>
      <c r="O45" s="58">
        <v>6035</v>
      </c>
      <c r="P45" s="65"/>
      <c r="Q45" s="111"/>
    </row>
    <row r="46" ht="98.1" customHeight="1" spans="1:17">
      <c r="A46" s="58">
        <v>40</v>
      </c>
      <c r="B46" s="47" t="s">
        <v>121</v>
      </c>
      <c r="C46" s="180"/>
      <c r="D46" s="176" t="s">
        <v>122</v>
      </c>
      <c r="E46" s="177"/>
      <c r="F46" s="41"/>
      <c r="G46" s="41"/>
      <c r="H46" s="178" t="s">
        <v>115</v>
      </c>
      <c r="I46" s="101">
        <v>1</v>
      </c>
      <c r="J46" s="102" t="s">
        <v>123</v>
      </c>
      <c r="K46" s="103"/>
      <c r="L46" s="58">
        <v>700</v>
      </c>
      <c r="M46" s="58">
        <v>600</v>
      </c>
      <c r="N46" s="58">
        <v>468</v>
      </c>
      <c r="O46" s="58">
        <v>1270</v>
      </c>
      <c r="P46" s="65"/>
      <c r="Q46" s="111"/>
    </row>
    <row r="47" ht="98.1" customHeight="1" spans="1:17">
      <c r="A47" s="58">
        <v>41</v>
      </c>
      <c r="B47" s="47" t="s">
        <v>124</v>
      </c>
      <c r="C47" s="180"/>
      <c r="D47" s="176" t="s">
        <v>125</v>
      </c>
      <c r="E47" s="177"/>
      <c r="F47" s="41"/>
      <c r="G47" s="41"/>
      <c r="H47" s="178" t="s">
        <v>115</v>
      </c>
      <c r="I47" s="101">
        <v>1</v>
      </c>
      <c r="J47" s="102" t="s">
        <v>123</v>
      </c>
      <c r="K47" s="103"/>
      <c r="L47" s="58">
        <v>680</v>
      </c>
      <c r="M47" s="58">
        <v>420</v>
      </c>
      <c r="N47" s="58">
        <v>435</v>
      </c>
      <c r="O47" s="58">
        <v>744</v>
      </c>
      <c r="P47" s="65"/>
      <c r="Q47" s="111"/>
    </row>
    <row r="48" ht="98.1" customHeight="1" spans="1:17">
      <c r="A48" s="58">
        <v>42</v>
      </c>
      <c r="B48" s="47" t="s">
        <v>126</v>
      </c>
      <c r="C48" s="180"/>
      <c r="D48" s="176" t="s">
        <v>127</v>
      </c>
      <c r="E48" s="177"/>
      <c r="F48" s="41"/>
      <c r="G48" s="41"/>
      <c r="H48" s="178" t="s">
        <v>115</v>
      </c>
      <c r="I48" s="101">
        <v>1</v>
      </c>
      <c r="J48" s="102" t="s">
        <v>123</v>
      </c>
      <c r="K48" s="103"/>
      <c r="L48" s="58">
        <v>680</v>
      </c>
      <c r="M48" s="58">
        <v>420</v>
      </c>
      <c r="N48" s="58">
        <v>435</v>
      </c>
      <c r="O48" s="58">
        <v>744</v>
      </c>
      <c r="P48" s="65"/>
      <c r="Q48" s="111"/>
    </row>
    <row r="49" ht="98.1" customHeight="1" spans="1:17">
      <c r="A49" s="58">
        <v>43</v>
      </c>
      <c r="B49" s="47" t="s">
        <v>128</v>
      </c>
      <c r="C49" s="180"/>
      <c r="D49" s="176" t="s">
        <v>129</v>
      </c>
      <c r="E49" s="177"/>
      <c r="F49" s="41"/>
      <c r="G49" s="41"/>
      <c r="H49" s="178" t="s">
        <v>115</v>
      </c>
      <c r="I49" s="101">
        <v>1</v>
      </c>
      <c r="J49" s="102" t="s">
        <v>116</v>
      </c>
      <c r="K49" s="103"/>
      <c r="L49" s="58">
        <v>990</v>
      </c>
      <c r="M49" s="58">
        <v>750</v>
      </c>
      <c r="N49" s="58">
        <v>585</v>
      </c>
      <c r="O49" s="58">
        <v>1400</v>
      </c>
      <c r="P49" s="65"/>
      <c r="Q49" s="111"/>
    </row>
    <row r="50" ht="98.1" customHeight="1" spans="1:17">
      <c r="A50" s="58">
        <v>44</v>
      </c>
      <c r="B50" s="47" t="s">
        <v>130</v>
      </c>
      <c r="C50" s="180"/>
      <c r="D50" s="176" t="s">
        <v>131</v>
      </c>
      <c r="E50" s="177"/>
      <c r="F50" s="41"/>
      <c r="G50" s="41"/>
      <c r="H50" s="178" t="s">
        <v>115</v>
      </c>
      <c r="I50" s="101">
        <v>1</v>
      </c>
      <c r="J50" s="102" t="s">
        <v>116</v>
      </c>
      <c r="K50" s="103"/>
      <c r="L50" s="58">
        <v>990</v>
      </c>
      <c r="M50" s="58">
        <v>750</v>
      </c>
      <c r="N50" s="58">
        <v>585</v>
      </c>
      <c r="O50" s="58">
        <v>1400</v>
      </c>
      <c r="P50" s="65"/>
      <c r="Q50" s="111"/>
    </row>
    <row r="51" ht="98.1" customHeight="1" spans="1:17">
      <c r="A51" s="58">
        <v>45</v>
      </c>
      <c r="B51" s="47" t="s">
        <v>132</v>
      </c>
      <c r="C51" s="180"/>
      <c r="D51" s="176" t="s">
        <v>133</v>
      </c>
      <c r="E51" s="177"/>
      <c r="F51" s="41"/>
      <c r="G51" s="41"/>
      <c r="H51" s="178" t="s">
        <v>115</v>
      </c>
      <c r="I51" s="101">
        <v>2</v>
      </c>
      <c r="J51" s="102" t="s">
        <v>116</v>
      </c>
      <c r="K51" s="103"/>
      <c r="L51" s="58">
        <v>840</v>
      </c>
      <c r="M51" s="58">
        <v>1260</v>
      </c>
      <c r="N51" s="58">
        <v>990</v>
      </c>
      <c r="O51" s="58">
        <v>4700</v>
      </c>
      <c r="P51" s="65"/>
      <c r="Q51" s="111"/>
    </row>
    <row r="52" ht="98.1" customHeight="1" spans="1:17">
      <c r="A52" s="58">
        <v>46</v>
      </c>
      <c r="B52" s="47" t="s">
        <v>134</v>
      </c>
      <c r="C52" s="180"/>
      <c r="D52" s="176" t="s">
        <v>135</v>
      </c>
      <c r="E52" s="177"/>
      <c r="F52" s="41"/>
      <c r="G52" s="41"/>
      <c r="H52" s="178" t="s">
        <v>115</v>
      </c>
      <c r="I52" s="101">
        <v>2</v>
      </c>
      <c r="J52" s="102" t="s">
        <v>116</v>
      </c>
      <c r="K52" s="103"/>
      <c r="L52" s="58">
        <v>840</v>
      </c>
      <c r="M52" s="58">
        <v>1260</v>
      </c>
      <c r="N52" s="58">
        <v>990</v>
      </c>
      <c r="O52" s="58">
        <v>4700</v>
      </c>
      <c r="P52" s="65"/>
      <c r="Q52" s="111"/>
    </row>
    <row r="53" ht="98.1" customHeight="1" spans="1:17">
      <c r="A53" s="58">
        <v>47</v>
      </c>
      <c r="B53" s="47" t="s">
        <v>136</v>
      </c>
      <c r="C53" s="180"/>
      <c r="D53" s="176" t="s">
        <v>137</v>
      </c>
      <c r="E53" s="177"/>
      <c r="F53" s="41"/>
      <c r="G53" s="41"/>
      <c r="H53" s="178" t="s">
        <v>115</v>
      </c>
      <c r="I53" s="101">
        <v>1</v>
      </c>
      <c r="J53" s="102" t="s">
        <v>116</v>
      </c>
      <c r="K53" s="103"/>
      <c r="L53" s="58">
        <v>800</v>
      </c>
      <c r="M53" s="58">
        <v>655</v>
      </c>
      <c r="N53" s="58">
        <v>700</v>
      </c>
      <c r="O53" s="58">
        <v>2070</v>
      </c>
      <c r="P53" s="65"/>
      <c r="Q53" s="111"/>
    </row>
    <row r="54" ht="98.1" customHeight="1" spans="1:17">
      <c r="A54" s="58">
        <v>48</v>
      </c>
      <c r="B54" s="47" t="s">
        <v>138</v>
      </c>
      <c r="C54" s="180"/>
      <c r="D54" s="176" t="s">
        <v>131</v>
      </c>
      <c r="E54" s="177"/>
      <c r="F54" s="41"/>
      <c r="G54" s="41"/>
      <c r="H54" s="178" t="s">
        <v>115</v>
      </c>
      <c r="I54" s="101">
        <v>1</v>
      </c>
      <c r="J54" s="102" t="s">
        <v>116</v>
      </c>
      <c r="K54" s="103"/>
      <c r="L54" s="58">
        <v>800</v>
      </c>
      <c r="M54" s="58">
        <v>655</v>
      </c>
      <c r="N54" s="58">
        <v>700</v>
      </c>
      <c r="O54" s="58">
        <v>2070</v>
      </c>
      <c r="P54" s="65"/>
      <c r="Q54" s="111"/>
    </row>
    <row r="55" ht="98.1" customHeight="1" spans="1:17">
      <c r="A55" s="58">
        <v>49</v>
      </c>
      <c r="B55" s="47" t="s">
        <v>139</v>
      </c>
      <c r="C55" s="180"/>
      <c r="D55" s="176" t="s">
        <v>140</v>
      </c>
      <c r="E55" s="177"/>
      <c r="F55" s="41"/>
      <c r="G55" s="41"/>
      <c r="H55" s="178" t="s">
        <v>115</v>
      </c>
      <c r="I55" s="101">
        <v>2</v>
      </c>
      <c r="J55" s="102" t="s">
        <v>116</v>
      </c>
      <c r="K55" s="103"/>
      <c r="L55" s="58">
        <v>1950</v>
      </c>
      <c r="M55" s="58">
        <v>1200</v>
      </c>
      <c r="N55" s="58">
        <v>1060</v>
      </c>
      <c r="O55" s="58">
        <v>1300</v>
      </c>
      <c r="P55" s="65"/>
      <c r="Q55" s="111"/>
    </row>
    <row r="56" ht="98.1" customHeight="1" spans="1:17">
      <c r="A56" s="58">
        <v>50</v>
      </c>
      <c r="B56" s="47" t="s">
        <v>141</v>
      </c>
      <c r="C56" s="180"/>
      <c r="D56" s="176" t="s">
        <v>142</v>
      </c>
      <c r="E56" s="177"/>
      <c r="F56" s="41"/>
      <c r="G56" s="41"/>
      <c r="H56" s="178" t="s">
        <v>115</v>
      </c>
      <c r="I56" s="101">
        <v>2</v>
      </c>
      <c r="J56" s="102" t="s">
        <v>116</v>
      </c>
      <c r="K56" s="103"/>
      <c r="L56" s="58">
        <v>1950</v>
      </c>
      <c r="M56" s="58">
        <v>1200</v>
      </c>
      <c r="N56" s="58">
        <v>1060</v>
      </c>
      <c r="O56" s="58">
        <v>1300</v>
      </c>
      <c r="P56" s="65"/>
      <c r="Q56" s="111"/>
    </row>
    <row r="57" s="1" customFormat="1" ht="98.1" customHeight="1" spans="1:17">
      <c r="A57" s="58">
        <v>51</v>
      </c>
      <c r="B57" s="119" t="s">
        <v>143</v>
      </c>
      <c r="C57" s="192"/>
      <c r="D57" s="193" t="s">
        <v>144</v>
      </c>
      <c r="E57" s="194"/>
      <c r="F57" s="122"/>
      <c r="G57" s="123"/>
      <c r="H57" s="124"/>
      <c r="I57" s="142">
        <v>1</v>
      </c>
      <c r="J57" s="143" t="s">
        <v>145</v>
      </c>
      <c r="K57" s="144"/>
      <c r="L57" s="122">
        <v>1340</v>
      </c>
      <c r="M57" s="122">
        <v>900</v>
      </c>
      <c r="N57" s="122">
        <v>800</v>
      </c>
      <c r="O57" s="122">
        <v>5644</v>
      </c>
      <c r="P57" s="145"/>
      <c r="Q57" s="153"/>
    </row>
    <row r="58" s="1" customFormat="1" ht="98.1" customHeight="1" spans="1:17">
      <c r="A58" s="58">
        <v>52</v>
      </c>
      <c r="B58" s="125" t="s">
        <v>146</v>
      </c>
      <c r="C58" s="195"/>
      <c r="D58" s="140" t="s">
        <v>147</v>
      </c>
      <c r="E58" s="196"/>
      <c r="F58" s="128"/>
      <c r="G58" s="128"/>
      <c r="H58" s="129"/>
      <c r="I58" s="146">
        <v>1</v>
      </c>
      <c r="J58" s="147" t="s">
        <v>145</v>
      </c>
      <c r="K58" s="148"/>
      <c r="L58" s="149">
        <v>1170</v>
      </c>
      <c r="M58" s="149">
        <v>900</v>
      </c>
      <c r="N58" s="149">
        <v>790</v>
      </c>
      <c r="O58" s="149">
        <v>4866</v>
      </c>
      <c r="P58" s="150"/>
      <c r="Q58" s="154"/>
    </row>
    <row r="59" s="1" customFormat="1" ht="98.1" customHeight="1" spans="1:17">
      <c r="A59" s="58">
        <v>53</v>
      </c>
      <c r="B59" s="125" t="s">
        <v>148</v>
      </c>
      <c r="C59" s="197"/>
      <c r="D59" s="132" t="s">
        <v>149</v>
      </c>
      <c r="E59" s="198"/>
      <c r="F59" s="128"/>
      <c r="G59" s="128"/>
      <c r="H59" s="129"/>
      <c r="I59" s="146">
        <v>1</v>
      </c>
      <c r="J59" s="147" t="s">
        <v>145</v>
      </c>
      <c r="K59" s="148"/>
      <c r="L59" s="149">
        <v>875</v>
      </c>
      <c r="M59" s="149">
        <v>520</v>
      </c>
      <c r="N59" s="149">
        <v>595</v>
      </c>
      <c r="O59" s="149">
        <v>1600</v>
      </c>
      <c r="P59" s="150"/>
      <c r="Q59" s="154"/>
    </row>
    <row r="60" s="1" customFormat="1" ht="98.1" customHeight="1" spans="1:17">
      <c r="A60" s="58">
        <v>54</v>
      </c>
      <c r="B60" s="140" t="s">
        <v>150</v>
      </c>
      <c r="C60" s="196"/>
      <c r="D60" s="132"/>
      <c r="E60" s="196"/>
      <c r="F60" s="128"/>
      <c r="G60" s="128"/>
      <c r="H60" s="129"/>
      <c r="I60" s="151" t="s">
        <v>151</v>
      </c>
      <c r="J60" s="147" t="s">
        <v>152</v>
      </c>
      <c r="K60" s="148"/>
      <c r="L60" s="149">
        <v>450</v>
      </c>
      <c r="M60" s="149">
        <v>310</v>
      </c>
      <c r="N60" s="149">
        <v>340</v>
      </c>
      <c r="O60" s="149">
        <v>295</v>
      </c>
      <c r="P60" s="150"/>
      <c r="Q60" s="154"/>
    </row>
    <row r="61" s="1" customFormat="1" ht="98.1" customHeight="1" spans="1:17">
      <c r="A61" s="58">
        <v>55</v>
      </c>
      <c r="B61" s="140" t="s">
        <v>153</v>
      </c>
      <c r="C61" s="196"/>
      <c r="D61" s="140"/>
      <c r="E61" s="196"/>
      <c r="F61" s="128"/>
      <c r="G61" s="128"/>
      <c r="H61" s="133"/>
      <c r="I61" s="151" t="s">
        <v>151</v>
      </c>
      <c r="J61" s="147" t="s">
        <v>152</v>
      </c>
      <c r="K61" s="148"/>
      <c r="L61" s="149">
        <v>450</v>
      </c>
      <c r="M61" s="149">
        <v>310</v>
      </c>
      <c r="N61" s="149">
        <v>340</v>
      </c>
      <c r="O61" s="149">
        <v>295</v>
      </c>
      <c r="P61" s="150"/>
      <c r="Q61" s="154"/>
    </row>
    <row r="62" s="1" customFormat="1" ht="98.1" customHeight="1" spans="1:17">
      <c r="A62" s="58">
        <v>56</v>
      </c>
      <c r="B62" s="125" t="s">
        <v>154</v>
      </c>
      <c r="C62" s="195"/>
      <c r="D62" s="140"/>
      <c r="E62" s="196"/>
      <c r="F62" s="128"/>
      <c r="G62" s="128"/>
      <c r="H62" s="199"/>
      <c r="I62" s="151" t="s">
        <v>151</v>
      </c>
      <c r="J62" s="147" t="s">
        <v>152</v>
      </c>
      <c r="K62" s="148"/>
      <c r="L62" s="149">
        <v>350</v>
      </c>
      <c r="M62" s="149">
        <v>300</v>
      </c>
      <c r="N62" s="149">
        <v>320</v>
      </c>
      <c r="O62" s="149">
        <v>209</v>
      </c>
      <c r="P62" s="150"/>
      <c r="Q62" s="154"/>
    </row>
    <row r="63" s="1" customFormat="1" ht="98.1" customHeight="1" spans="1:18">
      <c r="A63" s="58">
        <v>57</v>
      </c>
      <c r="B63" s="132" t="s">
        <v>155</v>
      </c>
      <c r="C63" s="198"/>
      <c r="D63" s="140" t="s">
        <v>156</v>
      </c>
      <c r="E63" s="196"/>
      <c r="F63" s="128"/>
      <c r="G63" s="128"/>
      <c r="H63" s="200" t="s">
        <v>157</v>
      </c>
      <c r="I63" s="146">
        <v>1</v>
      </c>
      <c r="J63" s="147" t="s">
        <v>29</v>
      </c>
      <c r="K63" s="148"/>
      <c r="L63" s="149">
        <v>410</v>
      </c>
      <c r="M63" s="149">
        <v>350</v>
      </c>
      <c r="N63" s="149">
        <v>342</v>
      </c>
      <c r="O63" s="149">
        <f>410*350*342*0.75*7.8/1000000</f>
        <v>287.10045</v>
      </c>
      <c r="P63" s="150"/>
      <c r="Q63" s="154"/>
      <c r="R63" s="155"/>
    </row>
    <row r="64" s="1" customFormat="1" ht="98.1" customHeight="1" spans="1:18">
      <c r="A64" s="58">
        <v>58</v>
      </c>
      <c r="B64" s="132" t="s">
        <v>158</v>
      </c>
      <c r="C64" s="198"/>
      <c r="D64" s="132" t="s">
        <v>159</v>
      </c>
      <c r="E64" s="198"/>
      <c r="F64" s="128"/>
      <c r="G64" s="128"/>
      <c r="H64" s="200" t="s">
        <v>160</v>
      </c>
      <c r="I64" s="151" t="s">
        <v>151</v>
      </c>
      <c r="J64" s="147" t="s">
        <v>29</v>
      </c>
      <c r="K64" s="148"/>
      <c r="L64" s="149">
        <v>350</v>
      </c>
      <c r="M64" s="149">
        <v>300</v>
      </c>
      <c r="N64" s="149">
        <v>370</v>
      </c>
      <c r="O64" s="149">
        <f>350*300*370*0.75*7.8/1000000</f>
        <v>227.2725</v>
      </c>
      <c r="P64" s="150"/>
      <c r="Q64" s="154"/>
      <c r="R64" s="155"/>
    </row>
    <row r="65" s="1" customFormat="1" ht="98.1" customHeight="1" spans="1:18">
      <c r="A65" s="58">
        <v>59</v>
      </c>
      <c r="B65" s="132" t="s">
        <v>161</v>
      </c>
      <c r="C65" s="198"/>
      <c r="D65" s="132"/>
      <c r="E65" s="198"/>
      <c r="F65" s="128"/>
      <c r="G65" s="128"/>
      <c r="H65" s="200"/>
      <c r="I65" s="151"/>
      <c r="J65" s="147"/>
      <c r="K65" s="148"/>
      <c r="L65" s="149">
        <v>350</v>
      </c>
      <c r="M65" s="149">
        <v>300</v>
      </c>
      <c r="N65" s="149">
        <v>362</v>
      </c>
      <c r="O65" s="149">
        <f>350*300*362*0.75*7.8/1000000</f>
        <v>222.3585</v>
      </c>
      <c r="P65" s="214" t="s">
        <v>162</v>
      </c>
      <c r="Q65" s="154"/>
      <c r="R65" s="155"/>
    </row>
    <row r="66" s="1" customFormat="1" ht="98.1" customHeight="1" spans="1:17">
      <c r="A66" s="58">
        <v>60</v>
      </c>
      <c r="B66" s="132" t="s">
        <v>163</v>
      </c>
      <c r="C66" s="198"/>
      <c r="D66" s="140" t="s">
        <v>164</v>
      </c>
      <c r="E66" s="196"/>
      <c r="F66" s="128"/>
      <c r="G66" s="128"/>
      <c r="H66" s="146" t="s">
        <v>157</v>
      </c>
      <c r="I66" s="146">
        <v>1</v>
      </c>
      <c r="J66" s="147" t="s">
        <v>145</v>
      </c>
      <c r="K66" s="148"/>
      <c r="L66" s="149">
        <v>550</v>
      </c>
      <c r="M66" s="149">
        <v>520</v>
      </c>
      <c r="N66" s="149">
        <v>495</v>
      </c>
      <c r="O66" s="149">
        <v>828</v>
      </c>
      <c r="P66" s="150"/>
      <c r="Q66" s="154"/>
    </row>
    <row r="67" s="1" customFormat="1" ht="98.1" customHeight="1" spans="1:17">
      <c r="A67" s="58">
        <v>61</v>
      </c>
      <c r="B67" s="132" t="s">
        <v>165</v>
      </c>
      <c r="C67" s="198"/>
      <c r="D67" s="140" t="s">
        <v>166</v>
      </c>
      <c r="E67" s="196"/>
      <c r="F67" s="137"/>
      <c r="G67" s="137"/>
      <c r="H67" s="146" t="s">
        <v>157</v>
      </c>
      <c r="I67" s="136"/>
      <c r="J67" s="147" t="s">
        <v>145</v>
      </c>
      <c r="K67" s="148"/>
      <c r="L67" s="152">
        <v>400</v>
      </c>
      <c r="M67" s="152">
        <v>350</v>
      </c>
      <c r="N67" s="152">
        <v>320</v>
      </c>
      <c r="O67" s="152">
        <f>400*350*320*0.75*7.8/1000000</f>
        <v>262.08</v>
      </c>
      <c r="P67" s="147"/>
      <c r="Q67" s="148"/>
    </row>
    <row r="68" s="1" customFormat="1" ht="98.1" customHeight="1" spans="1:17">
      <c r="A68" s="58">
        <v>62</v>
      </c>
      <c r="B68" s="132" t="s">
        <v>167</v>
      </c>
      <c r="C68" s="198"/>
      <c r="D68" s="140" t="s">
        <v>168</v>
      </c>
      <c r="E68" s="196"/>
      <c r="F68" s="128"/>
      <c r="G68" s="128"/>
      <c r="H68" s="146" t="s">
        <v>157</v>
      </c>
      <c r="I68" s="146"/>
      <c r="J68" s="147" t="s">
        <v>145</v>
      </c>
      <c r="K68" s="148"/>
      <c r="L68" s="149">
        <v>500</v>
      </c>
      <c r="M68" s="149">
        <v>500</v>
      </c>
      <c r="N68" s="149">
        <v>505</v>
      </c>
      <c r="O68" s="149">
        <f>500*500*505*0.75*7.8/1000000</f>
        <v>738.5625</v>
      </c>
      <c r="P68" s="150"/>
      <c r="Q68" s="154"/>
    </row>
    <row r="69" s="1" customFormat="1" ht="98.1" customHeight="1" spans="1:17">
      <c r="A69" s="58">
        <v>63</v>
      </c>
      <c r="B69" s="132" t="s">
        <v>169</v>
      </c>
      <c r="C69" s="198"/>
      <c r="D69" s="132" t="s">
        <v>170</v>
      </c>
      <c r="E69" s="198"/>
      <c r="F69" s="128"/>
      <c r="G69" s="128"/>
      <c r="H69" s="146" t="s">
        <v>157</v>
      </c>
      <c r="I69" s="146"/>
      <c r="J69" s="147" t="s">
        <v>145</v>
      </c>
      <c r="K69" s="148"/>
      <c r="L69" s="149">
        <v>500</v>
      </c>
      <c r="M69" s="149">
        <v>520</v>
      </c>
      <c r="N69" s="149">
        <v>495</v>
      </c>
      <c r="O69" s="149">
        <f>500*520*495*0.75*7.8/1000000</f>
        <v>752.895</v>
      </c>
      <c r="P69" s="150"/>
      <c r="Q69" s="154"/>
    </row>
    <row r="70" s="1" customFormat="1" ht="98.1" customHeight="1" spans="1:17">
      <c r="A70" s="58">
        <v>64</v>
      </c>
      <c r="B70" s="132" t="s">
        <v>171</v>
      </c>
      <c r="C70" s="198"/>
      <c r="D70" s="140" t="s">
        <v>172</v>
      </c>
      <c r="E70" s="196"/>
      <c r="F70" s="128"/>
      <c r="G70" s="128"/>
      <c r="H70" s="146" t="s">
        <v>157</v>
      </c>
      <c r="I70" s="146"/>
      <c r="J70" s="147" t="s">
        <v>173</v>
      </c>
      <c r="K70" s="148"/>
      <c r="L70" s="149">
        <v>502</v>
      </c>
      <c r="M70" s="149">
        <v>400</v>
      </c>
      <c r="N70" s="149">
        <v>400</v>
      </c>
      <c r="O70" s="149">
        <f>502*400*400*0.75*7.8/1000000</f>
        <v>469.872</v>
      </c>
      <c r="P70" s="150"/>
      <c r="Q70" s="154"/>
    </row>
    <row r="71" s="1" customFormat="1" ht="98.1" customHeight="1" spans="1:17">
      <c r="A71" s="58">
        <v>65</v>
      </c>
      <c r="B71" s="132" t="s">
        <v>174</v>
      </c>
      <c r="C71" s="198"/>
      <c r="D71" s="140" t="s">
        <v>175</v>
      </c>
      <c r="E71" s="196"/>
      <c r="F71" s="128"/>
      <c r="G71" s="128"/>
      <c r="H71" s="212" t="s">
        <v>157</v>
      </c>
      <c r="I71" s="146" t="s">
        <v>151</v>
      </c>
      <c r="J71" s="147" t="s">
        <v>145</v>
      </c>
      <c r="K71" s="148"/>
      <c r="L71" s="149">
        <v>750</v>
      </c>
      <c r="M71" s="149">
        <v>1050</v>
      </c>
      <c r="N71" s="149">
        <v>985</v>
      </c>
      <c r="O71" s="149">
        <v>4537</v>
      </c>
      <c r="P71" s="150"/>
      <c r="Q71" s="154"/>
    </row>
    <row r="72" s="1" customFormat="1" ht="98.1" customHeight="1" spans="1:17">
      <c r="A72" s="58">
        <v>66</v>
      </c>
      <c r="B72" s="132" t="s">
        <v>176</v>
      </c>
      <c r="C72" s="198"/>
      <c r="D72" s="132" t="s">
        <v>177</v>
      </c>
      <c r="E72" s="198"/>
      <c r="F72" s="128"/>
      <c r="G72" s="128"/>
      <c r="H72" s="213"/>
      <c r="I72" s="146" t="s">
        <v>151</v>
      </c>
      <c r="J72" s="147" t="s">
        <v>145</v>
      </c>
      <c r="K72" s="148"/>
      <c r="L72" s="149">
        <v>400</v>
      </c>
      <c r="M72" s="149">
        <v>700</v>
      </c>
      <c r="N72" s="149">
        <v>640</v>
      </c>
      <c r="O72" s="149">
        <f>400*700*640*0.75*7.8/1000000</f>
        <v>1048.32</v>
      </c>
      <c r="P72" s="150"/>
      <c r="Q72" s="154"/>
    </row>
    <row r="73" s="1" customFormat="1" ht="98.1" customHeight="1" spans="1:17">
      <c r="A73" s="58">
        <v>67</v>
      </c>
      <c r="B73" s="132" t="s">
        <v>178</v>
      </c>
      <c r="C73" s="198"/>
      <c r="D73" s="132" t="s">
        <v>179</v>
      </c>
      <c r="E73" s="198"/>
      <c r="F73" s="128"/>
      <c r="G73" s="128"/>
      <c r="H73" s="213"/>
      <c r="I73" s="146">
        <v>1</v>
      </c>
      <c r="J73" s="147" t="s">
        <v>29</v>
      </c>
      <c r="K73" s="148"/>
      <c r="L73" s="149">
        <v>600</v>
      </c>
      <c r="M73" s="149">
        <v>470</v>
      </c>
      <c r="N73" s="149">
        <v>390</v>
      </c>
      <c r="O73" s="149">
        <f>600*470*390*0.75*7.8/1000000</f>
        <v>643.383</v>
      </c>
      <c r="P73" s="150"/>
      <c r="Q73" s="154"/>
    </row>
    <row r="74" s="1" customFormat="1" ht="125.1" customHeight="1" spans="1:17">
      <c r="A74" s="58">
        <v>68</v>
      </c>
      <c r="B74" s="140" t="s">
        <v>180</v>
      </c>
      <c r="C74" s="196"/>
      <c r="D74" s="140" t="s">
        <v>181</v>
      </c>
      <c r="E74" s="196"/>
      <c r="F74" s="128"/>
      <c r="G74" s="128"/>
      <c r="H74" s="142"/>
      <c r="I74" s="146" t="s">
        <v>151</v>
      </c>
      <c r="J74" s="147" t="s">
        <v>145</v>
      </c>
      <c r="K74" s="148"/>
      <c r="L74" s="149">
        <v>1720</v>
      </c>
      <c r="M74" s="149">
        <v>1110</v>
      </c>
      <c r="N74" s="149">
        <v>1150</v>
      </c>
      <c r="O74" s="149">
        <v>12445</v>
      </c>
      <c r="P74" s="150"/>
      <c r="Q74" s="154"/>
    </row>
    <row r="75" ht="26.25" customHeight="1"/>
    <row r="76" ht="26.25" customHeight="1"/>
    <row r="77" ht="26.25" customHeight="1"/>
    <row r="78" ht="26.25" customHeight="1"/>
    <row r="79" customHeight="1"/>
    <row r="80" ht="28.5" customHeight="1"/>
    <row r="81" ht="26.25" customHeight="1"/>
    <row r="82" ht="26.25" customHeight="1"/>
    <row r="83" ht="26.25" customHeight="1"/>
    <row r="84" ht="28.5" customHeight="1"/>
    <row r="97" spans="1:3">
      <c r="A97" s="4"/>
      <c r="B97" s="4"/>
      <c r="C97" s="4"/>
    </row>
    <row r="98" spans="2:25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2:25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2:2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2:2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2:25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2:25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2:25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2:25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2:25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2:25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2:25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2:25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2:25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2:25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2:25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2:25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2:25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2:25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2:25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2:25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2:25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2:25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2:25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2:25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2:25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2:25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2:25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2:25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2:25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2:25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2:25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2:25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2:25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2:25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</sheetData>
  <mergeCells count="270">
    <mergeCell ref="L5:N5"/>
    <mergeCell ref="B7:C7"/>
    <mergeCell ref="D7:E7"/>
    <mergeCell ref="J7:K7"/>
    <mergeCell ref="P7:Q7"/>
    <mergeCell ref="B8:C8"/>
    <mergeCell ref="D8:E8"/>
    <mergeCell ref="J8:K8"/>
    <mergeCell ref="P8:Q8"/>
    <mergeCell ref="B9:C9"/>
    <mergeCell ref="D9:E9"/>
    <mergeCell ref="J9:K9"/>
    <mergeCell ref="P9:Q9"/>
    <mergeCell ref="B10:C10"/>
    <mergeCell ref="D10:E10"/>
    <mergeCell ref="J10:K10"/>
    <mergeCell ref="P10:Q10"/>
    <mergeCell ref="B11:C11"/>
    <mergeCell ref="D11:E11"/>
    <mergeCell ref="J11:K11"/>
    <mergeCell ref="P11:Q11"/>
    <mergeCell ref="B12:C12"/>
    <mergeCell ref="D12:E12"/>
    <mergeCell ref="J12:K12"/>
    <mergeCell ref="P12:Q12"/>
    <mergeCell ref="B13:C13"/>
    <mergeCell ref="D13:E13"/>
    <mergeCell ref="J13:K13"/>
    <mergeCell ref="P13:Q13"/>
    <mergeCell ref="B14:C14"/>
    <mergeCell ref="D14:E14"/>
    <mergeCell ref="J14:K14"/>
    <mergeCell ref="P14:Q14"/>
    <mergeCell ref="B15:C15"/>
    <mergeCell ref="D15:E15"/>
    <mergeCell ref="J15:K15"/>
    <mergeCell ref="P15:Q15"/>
    <mergeCell ref="B16:C16"/>
    <mergeCell ref="D16:E16"/>
    <mergeCell ref="J16:K16"/>
    <mergeCell ref="P16:Q16"/>
    <mergeCell ref="B17:C17"/>
    <mergeCell ref="D17:E17"/>
    <mergeCell ref="J17:K17"/>
    <mergeCell ref="P17:Q17"/>
    <mergeCell ref="B18:C18"/>
    <mergeCell ref="D18:E18"/>
    <mergeCell ref="J18:K18"/>
    <mergeCell ref="P18:Q18"/>
    <mergeCell ref="B19:C19"/>
    <mergeCell ref="D19:E19"/>
    <mergeCell ref="J19:K19"/>
    <mergeCell ref="P19:Q19"/>
    <mergeCell ref="B20:C20"/>
    <mergeCell ref="D20:E20"/>
    <mergeCell ref="J20:K20"/>
    <mergeCell ref="P20:Q20"/>
    <mergeCell ref="B21:C21"/>
    <mergeCell ref="D21:E21"/>
    <mergeCell ref="J21:K21"/>
    <mergeCell ref="P21:Q21"/>
    <mergeCell ref="B22:C22"/>
    <mergeCell ref="D22:E22"/>
    <mergeCell ref="J22:K22"/>
    <mergeCell ref="P22:Q22"/>
    <mergeCell ref="B23:C23"/>
    <mergeCell ref="D23:E23"/>
    <mergeCell ref="J23:K23"/>
    <mergeCell ref="P23:Q23"/>
    <mergeCell ref="B24:C24"/>
    <mergeCell ref="D24:E24"/>
    <mergeCell ref="J24:K24"/>
    <mergeCell ref="P24:Q24"/>
    <mergeCell ref="B25:C25"/>
    <mergeCell ref="D25:E25"/>
    <mergeCell ref="J25:K25"/>
    <mergeCell ref="P25:Q25"/>
    <mergeCell ref="B26:C26"/>
    <mergeCell ref="D26:E26"/>
    <mergeCell ref="J26:K26"/>
    <mergeCell ref="P26:Q26"/>
    <mergeCell ref="B27:C27"/>
    <mergeCell ref="D27:E27"/>
    <mergeCell ref="J27:K27"/>
    <mergeCell ref="P27:Q27"/>
    <mergeCell ref="B28:C28"/>
    <mergeCell ref="D28:E28"/>
    <mergeCell ref="J28:K28"/>
    <mergeCell ref="P28:Q28"/>
    <mergeCell ref="B29:C29"/>
    <mergeCell ref="D29:E29"/>
    <mergeCell ref="J29:K29"/>
    <mergeCell ref="P29:Q29"/>
    <mergeCell ref="B30:C30"/>
    <mergeCell ref="D30:E30"/>
    <mergeCell ref="J30:K30"/>
    <mergeCell ref="P30:Q30"/>
    <mergeCell ref="B31:C31"/>
    <mergeCell ref="D31:E31"/>
    <mergeCell ref="J31:K31"/>
    <mergeCell ref="P31:Q31"/>
    <mergeCell ref="B32:C32"/>
    <mergeCell ref="D32:E32"/>
    <mergeCell ref="J32:K32"/>
    <mergeCell ref="P32:Q32"/>
    <mergeCell ref="B33:C33"/>
    <mergeCell ref="D33:E33"/>
    <mergeCell ref="J33:K33"/>
    <mergeCell ref="P33:Q33"/>
    <mergeCell ref="B34:C34"/>
    <mergeCell ref="D34:E34"/>
    <mergeCell ref="J34:K34"/>
    <mergeCell ref="P34:Q34"/>
    <mergeCell ref="B35:C35"/>
    <mergeCell ref="D35:E35"/>
    <mergeCell ref="J35:K35"/>
    <mergeCell ref="P35:Q35"/>
    <mergeCell ref="B36:C36"/>
    <mergeCell ref="D36:E36"/>
    <mergeCell ref="J36:K36"/>
    <mergeCell ref="P36:Q36"/>
    <mergeCell ref="B37:C37"/>
    <mergeCell ref="D37:E37"/>
    <mergeCell ref="J37:K37"/>
    <mergeCell ref="P37:Q37"/>
    <mergeCell ref="B38:C38"/>
    <mergeCell ref="D38:E38"/>
    <mergeCell ref="J38:K38"/>
    <mergeCell ref="P38:Q38"/>
    <mergeCell ref="B39:C39"/>
    <mergeCell ref="D39:E39"/>
    <mergeCell ref="J39:K39"/>
    <mergeCell ref="P39:Q39"/>
    <mergeCell ref="B40:C40"/>
    <mergeCell ref="D40:E40"/>
    <mergeCell ref="J40:K40"/>
    <mergeCell ref="P40:Q40"/>
    <mergeCell ref="B41:C41"/>
    <mergeCell ref="D41:E41"/>
    <mergeCell ref="J41:K41"/>
    <mergeCell ref="P41:Q41"/>
    <mergeCell ref="B42:C42"/>
    <mergeCell ref="D42:E42"/>
    <mergeCell ref="J42:K42"/>
    <mergeCell ref="P42:Q42"/>
    <mergeCell ref="B43:C43"/>
    <mergeCell ref="D43:E43"/>
    <mergeCell ref="J43:K43"/>
    <mergeCell ref="P43:Q43"/>
    <mergeCell ref="B44:C44"/>
    <mergeCell ref="D44:E44"/>
    <mergeCell ref="J44:K44"/>
    <mergeCell ref="P44:Q44"/>
    <mergeCell ref="B45:C45"/>
    <mergeCell ref="D45:E45"/>
    <mergeCell ref="J45:K45"/>
    <mergeCell ref="B46:C46"/>
    <mergeCell ref="D46:E46"/>
    <mergeCell ref="J46:K46"/>
    <mergeCell ref="B47:C47"/>
    <mergeCell ref="D47:E47"/>
    <mergeCell ref="J47:K47"/>
    <mergeCell ref="B48:C48"/>
    <mergeCell ref="D48:E48"/>
    <mergeCell ref="J48:K48"/>
    <mergeCell ref="B49:C49"/>
    <mergeCell ref="D49:E49"/>
    <mergeCell ref="J49:K49"/>
    <mergeCell ref="B50:C50"/>
    <mergeCell ref="D50:E50"/>
    <mergeCell ref="J50:K50"/>
    <mergeCell ref="B51:C51"/>
    <mergeCell ref="D51:E51"/>
    <mergeCell ref="J51:K51"/>
    <mergeCell ref="B52:C52"/>
    <mergeCell ref="D52:E52"/>
    <mergeCell ref="J52:K52"/>
    <mergeCell ref="B53:C53"/>
    <mergeCell ref="D53:E53"/>
    <mergeCell ref="J53:K53"/>
    <mergeCell ref="B54:C54"/>
    <mergeCell ref="D54:E54"/>
    <mergeCell ref="J54:K54"/>
    <mergeCell ref="B55:C55"/>
    <mergeCell ref="D55:E55"/>
    <mergeCell ref="J55:K55"/>
    <mergeCell ref="B56:C56"/>
    <mergeCell ref="D56:E56"/>
    <mergeCell ref="J56:K56"/>
    <mergeCell ref="B57:C57"/>
    <mergeCell ref="D57:E57"/>
    <mergeCell ref="J57:K57"/>
    <mergeCell ref="P57:Q57"/>
    <mergeCell ref="B58:C58"/>
    <mergeCell ref="D58:E58"/>
    <mergeCell ref="J58:K58"/>
    <mergeCell ref="P58:Q58"/>
    <mergeCell ref="B59:C59"/>
    <mergeCell ref="D59:E59"/>
    <mergeCell ref="J59:K59"/>
    <mergeCell ref="P59:Q59"/>
    <mergeCell ref="B60:C60"/>
    <mergeCell ref="D60:E60"/>
    <mergeCell ref="J60:K60"/>
    <mergeCell ref="P60:Q60"/>
    <mergeCell ref="B61:C61"/>
    <mergeCell ref="D61:E61"/>
    <mergeCell ref="J61:K61"/>
    <mergeCell ref="P61:Q61"/>
    <mergeCell ref="B62:C62"/>
    <mergeCell ref="D62:E62"/>
    <mergeCell ref="J62:K62"/>
    <mergeCell ref="P62:Q62"/>
    <mergeCell ref="B63:C63"/>
    <mergeCell ref="D63:E63"/>
    <mergeCell ref="J63:K63"/>
    <mergeCell ref="P63:Q63"/>
    <mergeCell ref="B64:C64"/>
    <mergeCell ref="D64:E64"/>
    <mergeCell ref="J64:K64"/>
    <mergeCell ref="B65:C65"/>
    <mergeCell ref="D65:E65"/>
    <mergeCell ref="J65:K65"/>
    <mergeCell ref="B66:C66"/>
    <mergeCell ref="D66:E66"/>
    <mergeCell ref="J66:K66"/>
    <mergeCell ref="P66:Q66"/>
    <mergeCell ref="B67:C67"/>
    <mergeCell ref="D67:E67"/>
    <mergeCell ref="J67:K67"/>
    <mergeCell ref="P67:Q67"/>
    <mergeCell ref="B68:C68"/>
    <mergeCell ref="D68:E68"/>
    <mergeCell ref="J68:K68"/>
    <mergeCell ref="P68:Q68"/>
    <mergeCell ref="B69:C69"/>
    <mergeCell ref="D69:E69"/>
    <mergeCell ref="J69:K69"/>
    <mergeCell ref="B70:C70"/>
    <mergeCell ref="D70:E70"/>
    <mergeCell ref="J70:K70"/>
    <mergeCell ref="P70:Q70"/>
    <mergeCell ref="B71:C71"/>
    <mergeCell ref="D71:E71"/>
    <mergeCell ref="J71:K71"/>
    <mergeCell ref="P71:Q71"/>
    <mergeCell ref="B72:C72"/>
    <mergeCell ref="D72:E72"/>
    <mergeCell ref="J72:K72"/>
    <mergeCell ref="P72:Q72"/>
    <mergeCell ref="B73:C73"/>
    <mergeCell ref="D73:E73"/>
    <mergeCell ref="J73:K73"/>
    <mergeCell ref="P73:Q73"/>
    <mergeCell ref="B74:C74"/>
    <mergeCell ref="D74:E74"/>
    <mergeCell ref="J74:K74"/>
    <mergeCell ref="P74:Q74"/>
    <mergeCell ref="A5:A6"/>
    <mergeCell ref="F5:F6"/>
    <mergeCell ref="G5:G6"/>
    <mergeCell ref="H5:H6"/>
    <mergeCell ref="H71:H74"/>
    <mergeCell ref="I5:I6"/>
    <mergeCell ref="O5:O6"/>
    <mergeCell ref="B5:C6"/>
    <mergeCell ref="D5:E6"/>
    <mergeCell ref="J5:K6"/>
    <mergeCell ref="P5:Q6"/>
    <mergeCell ref="E1:K4"/>
  </mergeCells>
  <pageMargins left="0.32" right="0" top="0.3" bottom="0" header="0" footer="0"/>
  <pageSetup paperSize="5" scale="10" fitToHeight="8" orientation="landscape" horizontalDpi="600"/>
  <headerFooter alignWithMargins="0">
    <oddFooter>&amp;CPage &amp;P</oddFooter>
  </headerFooter>
  <rowBreaks count="3" manualBreakCount="3">
    <brk id="63" max="16" man="1"/>
    <brk id="74" max="255" man="1"/>
    <brk id="128" max="255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43"/>
  <sheetViews>
    <sheetView tabSelected="1" view="pageBreakPreview" zoomScaleNormal="85" workbookViewId="0">
      <selection activeCell="G9" sqref="G9"/>
    </sheetView>
  </sheetViews>
  <sheetFormatPr defaultColWidth="9" defaultRowHeight="18"/>
  <cols>
    <col min="1" max="1" width="5.5" style="2" customWidth="1"/>
    <col min="2" max="2" width="18.3916666666667" style="2" customWidth="1"/>
    <col min="3" max="3" width="37.85" style="2" customWidth="1"/>
    <col min="4" max="5" width="18.9166666666667" style="3" customWidth="1"/>
    <col min="6" max="6" width="16.6083333333333" style="2" customWidth="1"/>
    <col min="7" max="7" width="16.775" style="2" customWidth="1"/>
    <col min="8" max="8" width="9.81666666666667" style="4" customWidth="1"/>
    <col min="9" max="9" width="16.9583333333333" style="2" customWidth="1"/>
    <col min="10" max="10" width="18.5666666666667" style="2" customWidth="1"/>
    <col min="11" max="11" width="0.175" style="2" customWidth="1"/>
    <col min="12" max="15" width="8.625" style="2" customWidth="1"/>
    <col min="16" max="16" width="6.775" style="2" customWidth="1"/>
    <col min="17" max="17" width="9.64166666666667" style="2" customWidth="1"/>
    <col min="18" max="18" width="3.375" style="2" customWidth="1"/>
    <col min="19" max="16384" width="9" style="2"/>
  </cols>
  <sheetData>
    <row r="1" ht="19.5" customHeight="1" spans="1:17">
      <c r="A1" s="5"/>
      <c r="B1" s="6"/>
      <c r="C1" s="6"/>
      <c r="D1" s="7"/>
      <c r="E1" s="8"/>
      <c r="F1" s="9" t="s">
        <v>182</v>
      </c>
      <c r="G1" s="9"/>
      <c r="H1" s="10"/>
      <c r="I1" s="9"/>
      <c r="J1" s="9"/>
      <c r="K1" s="84"/>
      <c r="L1" s="85" t="s">
        <v>1</v>
      </c>
      <c r="M1" s="86"/>
      <c r="N1" s="85" t="s">
        <v>2</v>
      </c>
      <c r="O1" s="87"/>
      <c r="P1" s="87"/>
      <c r="Q1" s="111"/>
    </row>
    <row r="2" ht="19.5" customHeight="1" spans="1:17">
      <c r="A2" s="11"/>
      <c r="B2" s="12"/>
      <c r="C2" s="12"/>
      <c r="D2" s="13"/>
      <c r="E2" s="14"/>
      <c r="F2" s="15"/>
      <c r="G2" s="15"/>
      <c r="H2" s="16"/>
      <c r="I2" s="15"/>
      <c r="J2" s="15"/>
      <c r="K2" s="88"/>
      <c r="L2" s="85" t="s">
        <v>3</v>
      </c>
      <c r="M2" s="86"/>
      <c r="N2" s="85" t="s">
        <v>4</v>
      </c>
      <c r="O2" s="87"/>
      <c r="P2" s="87"/>
      <c r="Q2" s="111"/>
    </row>
    <row r="3" ht="19.5" customHeight="1" spans="1:17">
      <c r="A3" s="11"/>
      <c r="B3" s="12"/>
      <c r="C3" s="12"/>
      <c r="D3" s="13"/>
      <c r="E3" s="14"/>
      <c r="F3" s="15"/>
      <c r="G3" s="15"/>
      <c r="H3" s="16"/>
      <c r="I3" s="15"/>
      <c r="J3" s="15"/>
      <c r="K3" s="88"/>
      <c r="L3" s="85" t="s">
        <v>5</v>
      </c>
      <c r="M3" s="86"/>
      <c r="N3" s="85" t="s">
        <v>6</v>
      </c>
      <c r="O3" s="87"/>
      <c r="P3" s="87"/>
      <c r="Q3" s="111"/>
    </row>
    <row r="4" ht="19.5" customHeight="1" spans="1:17">
      <c r="A4" s="17"/>
      <c r="B4" s="18"/>
      <c r="C4" s="18"/>
      <c r="D4" s="19"/>
      <c r="E4" s="20"/>
      <c r="F4" s="21"/>
      <c r="G4" s="21"/>
      <c r="H4" s="22"/>
      <c r="I4" s="21"/>
      <c r="J4" s="21"/>
      <c r="K4" s="89"/>
      <c r="L4" s="85" t="s">
        <v>7</v>
      </c>
      <c r="M4" s="86"/>
      <c r="N4" s="85" t="s">
        <v>8</v>
      </c>
      <c r="O4" s="87"/>
      <c r="P4" s="87"/>
      <c r="Q4" s="111"/>
    </row>
    <row r="5" ht="18.75" customHeight="1" spans="1:17">
      <c r="A5" s="23" t="s">
        <v>9</v>
      </c>
      <c r="B5" s="24" t="s">
        <v>183</v>
      </c>
      <c r="C5" s="24" t="s">
        <v>10</v>
      </c>
      <c r="D5" s="24" t="s">
        <v>11</v>
      </c>
      <c r="E5" s="25"/>
      <c r="F5" s="26" t="s">
        <v>12</v>
      </c>
      <c r="G5" s="26" t="s">
        <v>13</v>
      </c>
      <c r="H5" s="23" t="s">
        <v>14</v>
      </c>
      <c r="I5" s="23" t="s">
        <v>15</v>
      </c>
      <c r="J5" s="90" t="s">
        <v>16</v>
      </c>
      <c r="K5" s="91"/>
      <c r="L5" s="23" t="s">
        <v>17</v>
      </c>
      <c r="M5" s="23"/>
      <c r="N5" s="23"/>
      <c r="O5" s="92" t="s">
        <v>184</v>
      </c>
      <c r="P5" s="90" t="s">
        <v>19</v>
      </c>
      <c r="Q5" s="91"/>
    </row>
    <row r="6" ht="16" customHeight="1" spans="1:17">
      <c r="A6" s="27"/>
      <c r="B6" s="28"/>
      <c r="C6" s="28"/>
      <c r="D6" s="28"/>
      <c r="E6" s="29"/>
      <c r="F6" s="30"/>
      <c r="G6" s="30"/>
      <c r="H6" s="27"/>
      <c r="I6" s="27"/>
      <c r="J6" s="93"/>
      <c r="K6" s="94"/>
      <c r="L6" s="27" t="s">
        <v>20</v>
      </c>
      <c r="M6" s="27" t="s">
        <v>21</v>
      </c>
      <c r="N6" s="27" t="s">
        <v>22</v>
      </c>
      <c r="O6" s="95"/>
      <c r="P6" s="93"/>
      <c r="Q6" s="94"/>
    </row>
    <row r="7" ht="98.1" customHeight="1" spans="1:17">
      <c r="A7" s="31">
        <v>1</v>
      </c>
      <c r="B7" s="17" t="s">
        <v>24</v>
      </c>
      <c r="C7" s="32" t="s">
        <v>23</v>
      </c>
      <c r="D7" s="33" t="s">
        <v>24</v>
      </c>
      <c r="E7" s="34"/>
      <c r="F7" s="35"/>
      <c r="G7" s="31"/>
      <c r="H7" s="36" t="s">
        <v>25</v>
      </c>
      <c r="I7" s="96">
        <v>1</v>
      </c>
      <c r="J7" s="97" t="s">
        <v>26</v>
      </c>
      <c r="K7" s="98"/>
      <c r="L7" s="99">
        <v>420</v>
      </c>
      <c r="M7" s="99">
        <v>520</v>
      </c>
      <c r="N7" s="99">
        <v>550</v>
      </c>
      <c r="O7" s="99">
        <v>702</v>
      </c>
      <c r="P7" s="100"/>
      <c r="Q7" s="113"/>
    </row>
    <row r="8" ht="98.1" customHeight="1" spans="1:17">
      <c r="A8" s="37">
        <f>+A7+1</f>
        <v>2</v>
      </c>
      <c r="B8" s="5" t="s">
        <v>28</v>
      </c>
      <c r="C8" s="38" t="s">
        <v>27</v>
      </c>
      <c r="D8" s="39" t="s">
        <v>28</v>
      </c>
      <c r="E8" s="40"/>
      <c r="F8" s="41"/>
      <c r="G8" s="41"/>
      <c r="H8" s="42" t="s">
        <v>25</v>
      </c>
      <c r="I8" s="101">
        <v>2</v>
      </c>
      <c r="J8" s="102" t="s">
        <v>29</v>
      </c>
      <c r="K8" s="103"/>
      <c r="L8" s="58">
        <v>350</v>
      </c>
      <c r="M8" s="58">
        <v>300</v>
      </c>
      <c r="N8" s="58">
        <v>237</v>
      </c>
      <c r="O8" s="58">
        <v>145.5</v>
      </c>
      <c r="P8" s="65"/>
      <c r="Q8" s="111"/>
    </row>
    <row r="9" ht="98.1" customHeight="1" spans="1:17">
      <c r="A9" s="37">
        <f>+A8+1</f>
        <v>3</v>
      </c>
      <c r="B9" s="5" t="s">
        <v>31</v>
      </c>
      <c r="C9" s="38" t="s">
        <v>30</v>
      </c>
      <c r="D9" s="43" t="s">
        <v>31</v>
      </c>
      <c r="E9" s="44"/>
      <c r="F9" s="41"/>
      <c r="G9" s="41"/>
      <c r="H9" s="45" t="s">
        <v>25</v>
      </c>
      <c r="I9" s="104">
        <v>2</v>
      </c>
      <c r="J9" s="102" t="s">
        <v>29</v>
      </c>
      <c r="K9" s="103"/>
      <c r="L9" s="58">
        <v>500</v>
      </c>
      <c r="M9" s="58">
        <v>420</v>
      </c>
      <c r="N9" s="58">
        <v>370</v>
      </c>
      <c r="O9" s="58">
        <v>454.5</v>
      </c>
      <c r="P9" s="65"/>
      <c r="Q9" s="111"/>
    </row>
    <row r="10" ht="98.1" customHeight="1" spans="1:17">
      <c r="A10" s="37">
        <v>4</v>
      </c>
      <c r="B10" s="46" t="s">
        <v>33</v>
      </c>
      <c r="C10" s="47" t="s">
        <v>32</v>
      </c>
      <c r="D10" s="43" t="s">
        <v>33</v>
      </c>
      <c r="E10" s="44"/>
      <c r="F10" s="41"/>
      <c r="G10" s="41"/>
      <c r="H10" s="45" t="s">
        <v>25</v>
      </c>
      <c r="I10" s="101"/>
      <c r="J10" s="102" t="s">
        <v>29</v>
      </c>
      <c r="K10" s="103"/>
      <c r="L10" s="105">
        <v>380</v>
      </c>
      <c r="M10" s="105">
        <v>350</v>
      </c>
      <c r="N10" s="105">
        <v>500</v>
      </c>
      <c r="O10" s="105">
        <v>389</v>
      </c>
      <c r="P10" s="65"/>
      <c r="Q10" s="111"/>
    </row>
    <row r="11" ht="98.1" customHeight="1" spans="1:17">
      <c r="A11" s="37">
        <v>5</v>
      </c>
      <c r="B11" s="46" t="s">
        <v>35</v>
      </c>
      <c r="C11" s="48" t="s">
        <v>34</v>
      </c>
      <c r="D11" s="49" t="s">
        <v>35</v>
      </c>
      <c r="E11" s="50"/>
      <c r="F11" s="41"/>
      <c r="G11" s="41"/>
      <c r="H11" s="45" t="s">
        <v>25</v>
      </c>
      <c r="I11" s="101">
        <v>2</v>
      </c>
      <c r="J11" s="102" t="s">
        <v>26</v>
      </c>
      <c r="K11" s="103"/>
      <c r="L11" s="58">
        <v>700</v>
      </c>
      <c r="M11" s="58">
        <v>400</v>
      </c>
      <c r="N11" s="58">
        <v>540</v>
      </c>
      <c r="O11" s="58">
        <v>884.5</v>
      </c>
      <c r="P11" s="65"/>
      <c r="Q11" s="111"/>
    </row>
    <row r="12" ht="98.1" customHeight="1" spans="1:17">
      <c r="A12" s="37">
        <v>6</v>
      </c>
      <c r="B12" s="46" t="s">
        <v>37</v>
      </c>
      <c r="C12" s="48" t="s">
        <v>36</v>
      </c>
      <c r="D12" s="49" t="s">
        <v>37</v>
      </c>
      <c r="E12" s="50"/>
      <c r="F12" s="41"/>
      <c r="G12" s="41"/>
      <c r="H12" s="45" t="s">
        <v>25</v>
      </c>
      <c r="I12" s="101">
        <v>2</v>
      </c>
      <c r="J12" s="102" t="s">
        <v>26</v>
      </c>
      <c r="K12" s="103"/>
      <c r="L12" s="58">
        <v>550</v>
      </c>
      <c r="M12" s="58">
        <v>490</v>
      </c>
      <c r="N12" s="58">
        <v>545</v>
      </c>
      <c r="O12" s="58">
        <v>869.2</v>
      </c>
      <c r="P12" s="65"/>
      <c r="Q12" s="111"/>
    </row>
    <row r="13" ht="98.1" customHeight="1" spans="1:17">
      <c r="A13" s="37">
        <v>7</v>
      </c>
      <c r="B13" s="46" t="s">
        <v>39</v>
      </c>
      <c r="C13" s="47" t="s">
        <v>185</v>
      </c>
      <c r="D13" s="43" t="s">
        <v>39</v>
      </c>
      <c r="E13" s="44"/>
      <c r="F13" s="41"/>
      <c r="G13" s="41"/>
      <c r="H13" s="51" t="s">
        <v>25</v>
      </c>
      <c r="I13" s="101">
        <v>8</v>
      </c>
      <c r="J13" s="102" t="s">
        <v>29</v>
      </c>
      <c r="K13" s="103"/>
      <c r="L13" s="58">
        <v>500</v>
      </c>
      <c r="M13" s="58">
        <v>480</v>
      </c>
      <c r="N13" s="58">
        <v>380</v>
      </c>
      <c r="O13" s="58">
        <v>533.5</v>
      </c>
      <c r="P13" s="65"/>
      <c r="Q13" s="111"/>
    </row>
    <row r="14" ht="108.75" customHeight="1" spans="1:17">
      <c r="A14" s="37">
        <v>8</v>
      </c>
      <c r="B14" s="46" t="s">
        <v>186</v>
      </c>
      <c r="C14" s="48" t="s">
        <v>40</v>
      </c>
      <c r="D14" s="49" t="s">
        <v>186</v>
      </c>
      <c r="E14" s="50"/>
      <c r="F14" s="41"/>
      <c r="G14" s="41"/>
      <c r="H14" s="45" t="s">
        <v>25</v>
      </c>
      <c r="I14" s="101">
        <v>2</v>
      </c>
      <c r="J14" s="102" t="s">
        <v>26</v>
      </c>
      <c r="K14" s="103"/>
      <c r="L14" s="58">
        <v>580</v>
      </c>
      <c r="M14" s="58">
        <v>590</v>
      </c>
      <c r="N14" s="58">
        <v>650</v>
      </c>
      <c r="O14" s="58">
        <v>1301</v>
      </c>
      <c r="P14" s="65"/>
      <c r="Q14" s="111"/>
    </row>
    <row r="15" ht="108" customHeight="1" spans="1:17">
      <c r="A15" s="37">
        <v>9</v>
      </c>
      <c r="B15" s="46" t="s">
        <v>43</v>
      </c>
      <c r="C15" s="47" t="s">
        <v>42</v>
      </c>
      <c r="D15" s="43" t="s">
        <v>43</v>
      </c>
      <c r="E15" s="44"/>
      <c r="F15" s="41"/>
      <c r="G15" s="41"/>
      <c r="H15" s="42" t="s">
        <v>25</v>
      </c>
      <c r="I15" s="101">
        <v>2</v>
      </c>
      <c r="J15" s="102" t="s">
        <v>26</v>
      </c>
      <c r="K15" s="103"/>
      <c r="L15" s="58">
        <v>578</v>
      </c>
      <c r="M15" s="58">
        <v>593</v>
      </c>
      <c r="N15" s="58">
        <v>632</v>
      </c>
      <c r="O15" s="58">
        <v>1267</v>
      </c>
      <c r="P15" s="65"/>
      <c r="Q15" s="111"/>
    </row>
    <row r="16" ht="119.25" customHeight="1" spans="1:17">
      <c r="A16" s="37">
        <v>10</v>
      </c>
      <c r="B16" s="46" t="s">
        <v>187</v>
      </c>
      <c r="C16" s="47" t="s">
        <v>44</v>
      </c>
      <c r="D16" s="43" t="s">
        <v>187</v>
      </c>
      <c r="E16" s="44"/>
      <c r="F16" s="41"/>
      <c r="G16" s="41"/>
      <c r="H16" s="42" t="s">
        <v>25</v>
      </c>
      <c r="I16" s="101">
        <v>2</v>
      </c>
      <c r="J16" s="102" t="s">
        <v>26</v>
      </c>
      <c r="K16" s="103"/>
      <c r="L16" s="58">
        <v>550</v>
      </c>
      <c r="M16" s="58">
        <v>490</v>
      </c>
      <c r="N16" s="58">
        <v>540</v>
      </c>
      <c r="O16" s="58">
        <v>851</v>
      </c>
      <c r="P16" s="65"/>
      <c r="Q16" s="111"/>
    </row>
    <row r="17" ht="113.25" customHeight="1" spans="1:17">
      <c r="A17" s="37">
        <v>11</v>
      </c>
      <c r="B17" s="46" t="s">
        <v>188</v>
      </c>
      <c r="C17" s="47" t="s">
        <v>46</v>
      </c>
      <c r="D17" s="43" t="s">
        <v>188</v>
      </c>
      <c r="E17" s="44"/>
      <c r="F17" s="41"/>
      <c r="G17" s="41"/>
      <c r="H17" s="42" t="s">
        <v>25</v>
      </c>
      <c r="I17" s="101"/>
      <c r="J17" s="102" t="s">
        <v>29</v>
      </c>
      <c r="K17" s="103"/>
      <c r="L17" s="58">
        <v>520</v>
      </c>
      <c r="M17" s="58">
        <v>450</v>
      </c>
      <c r="N17" s="58">
        <v>450</v>
      </c>
      <c r="O17" s="58">
        <v>616</v>
      </c>
      <c r="P17" s="65"/>
      <c r="Q17" s="111"/>
    </row>
    <row r="18" ht="107.25" customHeight="1" spans="1:17">
      <c r="A18" s="37">
        <v>12</v>
      </c>
      <c r="B18" s="46" t="s">
        <v>49</v>
      </c>
      <c r="C18" s="47" t="s">
        <v>48</v>
      </c>
      <c r="D18" s="43" t="s">
        <v>49</v>
      </c>
      <c r="E18" s="44"/>
      <c r="F18" s="41"/>
      <c r="G18" s="41"/>
      <c r="H18" s="42" t="s">
        <v>25</v>
      </c>
      <c r="I18" s="101">
        <v>4</v>
      </c>
      <c r="J18" s="102" t="s">
        <v>50</v>
      </c>
      <c r="K18" s="103"/>
      <c r="L18" s="58">
        <v>350</v>
      </c>
      <c r="M18" s="58">
        <v>350</v>
      </c>
      <c r="N18" s="58">
        <v>330</v>
      </c>
      <c r="O18" s="58">
        <v>236.4</v>
      </c>
      <c r="P18" s="65"/>
      <c r="Q18" s="111"/>
    </row>
    <row r="19" ht="109.5" customHeight="1" spans="1:17">
      <c r="A19" s="37">
        <v>13</v>
      </c>
      <c r="B19" s="46" t="s">
        <v>52</v>
      </c>
      <c r="C19" s="47" t="s">
        <v>51</v>
      </c>
      <c r="D19" s="43" t="s">
        <v>52</v>
      </c>
      <c r="E19" s="44"/>
      <c r="F19" s="41"/>
      <c r="G19" s="41"/>
      <c r="H19" s="42" t="s">
        <v>25</v>
      </c>
      <c r="I19" s="101">
        <v>4</v>
      </c>
      <c r="J19" s="102" t="s">
        <v>29</v>
      </c>
      <c r="K19" s="103"/>
      <c r="L19" s="58">
        <v>500</v>
      </c>
      <c r="M19" s="58">
        <v>350</v>
      </c>
      <c r="N19" s="58">
        <v>370</v>
      </c>
      <c r="O19" s="58">
        <f>500*350*370*7.8*0.75/1000000</f>
        <v>378.7875</v>
      </c>
      <c r="P19" s="65"/>
      <c r="Q19" s="111"/>
    </row>
    <row r="20" ht="114.75" customHeight="1" spans="1:17">
      <c r="A20" s="37">
        <v>14</v>
      </c>
      <c r="B20" s="46" t="s">
        <v>189</v>
      </c>
      <c r="C20" s="47" t="s">
        <v>190</v>
      </c>
      <c r="D20" s="43" t="s">
        <v>189</v>
      </c>
      <c r="E20" s="44"/>
      <c r="F20" s="41"/>
      <c r="G20" s="41"/>
      <c r="H20" s="42" t="s">
        <v>25</v>
      </c>
      <c r="I20" s="101">
        <v>4</v>
      </c>
      <c r="J20" s="102" t="s">
        <v>55</v>
      </c>
      <c r="K20" s="103"/>
      <c r="L20" s="58">
        <v>550</v>
      </c>
      <c r="M20" s="58">
        <v>600</v>
      </c>
      <c r="N20" s="58">
        <v>403</v>
      </c>
      <c r="O20" s="58">
        <f>550*600*403*7.8*0.75/1000000</f>
        <v>777.9915</v>
      </c>
      <c r="P20" s="65"/>
      <c r="Q20" s="111"/>
    </row>
    <row r="21" ht="92.25" customHeight="1" spans="1:17">
      <c r="A21" s="37">
        <v>15</v>
      </c>
      <c r="B21" s="46" t="s">
        <v>57</v>
      </c>
      <c r="C21" s="47" t="s">
        <v>56</v>
      </c>
      <c r="D21" s="43" t="s">
        <v>57</v>
      </c>
      <c r="E21" s="44"/>
      <c r="F21" s="41"/>
      <c r="G21" s="41"/>
      <c r="H21" s="45" t="s">
        <v>25</v>
      </c>
      <c r="I21" s="101"/>
      <c r="J21" s="102" t="s">
        <v>29</v>
      </c>
      <c r="K21" s="103"/>
      <c r="L21" s="58">
        <v>350</v>
      </c>
      <c r="M21" s="58">
        <v>350</v>
      </c>
      <c r="N21" s="58">
        <v>330</v>
      </c>
      <c r="O21" s="58">
        <v>236.4</v>
      </c>
      <c r="P21" s="62" t="s">
        <v>58</v>
      </c>
      <c r="Q21" s="114"/>
    </row>
    <row r="22" ht="98.1" customHeight="1" spans="1:17">
      <c r="A22" s="37">
        <v>16</v>
      </c>
      <c r="B22" s="46" t="s">
        <v>60</v>
      </c>
      <c r="C22" s="47" t="s">
        <v>59</v>
      </c>
      <c r="D22" s="43" t="s">
        <v>60</v>
      </c>
      <c r="E22" s="44"/>
      <c r="F22" s="41"/>
      <c r="G22" s="41"/>
      <c r="H22" s="45" t="s">
        <v>25</v>
      </c>
      <c r="I22" s="101">
        <v>2</v>
      </c>
      <c r="J22" s="102" t="s">
        <v>29</v>
      </c>
      <c r="K22" s="103"/>
      <c r="L22" s="58">
        <v>300</v>
      </c>
      <c r="M22" s="58">
        <v>350</v>
      </c>
      <c r="N22" s="58">
        <v>340</v>
      </c>
      <c r="O22" s="58">
        <v>208.8</v>
      </c>
      <c r="P22" s="65"/>
      <c r="Q22" s="111"/>
    </row>
    <row r="23" ht="98.1" customHeight="1" spans="1:17">
      <c r="A23" s="37">
        <v>17</v>
      </c>
      <c r="B23" s="46" t="s">
        <v>191</v>
      </c>
      <c r="C23" s="47" t="s">
        <v>61</v>
      </c>
      <c r="D23" s="43" t="s">
        <v>62</v>
      </c>
      <c r="E23" s="44"/>
      <c r="F23" s="41"/>
      <c r="G23" s="41"/>
      <c r="H23" s="45" t="s">
        <v>25</v>
      </c>
      <c r="I23" s="101">
        <v>4</v>
      </c>
      <c r="J23" s="102" t="s">
        <v>63</v>
      </c>
      <c r="K23" s="103"/>
      <c r="L23" s="58">
        <v>400</v>
      </c>
      <c r="M23" s="58">
        <v>403</v>
      </c>
      <c r="N23" s="58">
        <v>410</v>
      </c>
      <c r="O23" s="58">
        <v>386.6</v>
      </c>
      <c r="P23" s="65"/>
      <c r="Q23" s="111"/>
    </row>
    <row r="24" ht="98.1" customHeight="1" spans="1:17">
      <c r="A24" s="52">
        <v>18</v>
      </c>
      <c r="B24" s="5" t="s">
        <v>65</v>
      </c>
      <c r="C24" s="47" t="s">
        <v>192</v>
      </c>
      <c r="D24" s="53" t="s">
        <v>65</v>
      </c>
      <c r="E24" s="54"/>
      <c r="F24" s="55"/>
      <c r="G24" s="55"/>
      <c r="H24" s="36" t="s">
        <v>25</v>
      </c>
      <c r="I24" s="106">
        <v>4</v>
      </c>
      <c r="J24" s="107" t="s">
        <v>29</v>
      </c>
      <c r="K24" s="108"/>
      <c r="L24" s="76">
        <v>350</v>
      </c>
      <c r="M24" s="76">
        <v>350</v>
      </c>
      <c r="N24" s="76">
        <v>310</v>
      </c>
      <c r="O24" s="76">
        <v>222.1</v>
      </c>
      <c r="P24" s="77"/>
      <c r="Q24" s="115"/>
    </row>
    <row r="25" ht="118.5" customHeight="1" spans="1:17">
      <c r="A25" s="37">
        <v>19</v>
      </c>
      <c r="B25" s="37" t="s">
        <v>193</v>
      </c>
      <c r="C25" s="56" t="s">
        <v>66</v>
      </c>
      <c r="D25" s="57" t="s">
        <v>193</v>
      </c>
      <c r="E25" s="57"/>
      <c r="F25" s="41"/>
      <c r="G25" s="41"/>
      <c r="H25" s="42" t="s">
        <v>25</v>
      </c>
      <c r="I25" s="101"/>
      <c r="J25" s="109" t="s">
        <v>68</v>
      </c>
      <c r="K25" s="109"/>
      <c r="L25" s="58">
        <v>750</v>
      </c>
      <c r="M25" s="58">
        <v>600</v>
      </c>
      <c r="N25" s="58">
        <v>635</v>
      </c>
      <c r="O25" s="58">
        <v>1671.6</v>
      </c>
      <c r="P25" s="58"/>
      <c r="Q25" s="58"/>
    </row>
    <row r="26" ht="118.5" customHeight="1" spans="1:17">
      <c r="A26" s="37"/>
      <c r="B26" s="37" t="s">
        <v>193</v>
      </c>
      <c r="C26" s="56" t="s">
        <v>66</v>
      </c>
      <c r="D26" s="57" t="s">
        <v>194</v>
      </c>
      <c r="E26" s="57"/>
      <c r="F26" s="41"/>
      <c r="G26" s="41"/>
      <c r="H26" s="42"/>
      <c r="I26" s="101"/>
      <c r="J26" s="109"/>
      <c r="K26" s="109"/>
      <c r="L26" s="58"/>
      <c r="M26" s="58"/>
      <c r="N26" s="58"/>
      <c r="O26" s="58"/>
      <c r="P26" s="58"/>
      <c r="Q26" s="58"/>
    </row>
    <row r="27" ht="99.75" customHeight="1" spans="1:17">
      <c r="A27" s="58">
        <v>20</v>
      </c>
      <c r="B27" s="58" t="s">
        <v>70</v>
      </c>
      <c r="C27" s="59" t="s">
        <v>69</v>
      </c>
      <c r="D27" s="60" t="s">
        <v>70</v>
      </c>
      <c r="E27" s="60"/>
      <c r="F27" s="58"/>
      <c r="G27" s="58"/>
      <c r="H27" s="42" t="s">
        <v>25</v>
      </c>
      <c r="I27" s="58">
        <v>1</v>
      </c>
      <c r="J27" s="109" t="s">
        <v>68</v>
      </c>
      <c r="K27" s="109"/>
      <c r="L27" s="58">
        <v>465</v>
      </c>
      <c r="M27" s="58">
        <v>500</v>
      </c>
      <c r="N27" s="58">
        <v>470</v>
      </c>
      <c r="O27" s="58">
        <f>465</f>
        <v>465</v>
      </c>
      <c r="P27" s="58"/>
      <c r="Q27" s="58"/>
    </row>
    <row r="28" ht="99.75" customHeight="1" spans="1:17">
      <c r="A28" s="58">
        <v>21</v>
      </c>
      <c r="B28" s="58" t="s">
        <v>72</v>
      </c>
      <c r="C28" s="59" t="s">
        <v>71</v>
      </c>
      <c r="D28" s="60" t="s">
        <v>72</v>
      </c>
      <c r="E28" s="60"/>
      <c r="F28" s="58"/>
      <c r="G28" s="58"/>
      <c r="H28" s="42" t="s">
        <v>25</v>
      </c>
      <c r="I28" s="58">
        <v>2</v>
      </c>
      <c r="J28" s="109" t="s">
        <v>68</v>
      </c>
      <c r="K28" s="109"/>
      <c r="L28" s="58">
        <v>300</v>
      </c>
      <c r="M28" s="58">
        <v>350</v>
      </c>
      <c r="N28" s="58">
        <v>340</v>
      </c>
      <c r="O28" s="58">
        <v>208.8</v>
      </c>
      <c r="P28" s="58"/>
      <c r="Q28" s="58"/>
    </row>
    <row r="29" ht="111.75" customHeight="1" spans="1:17">
      <c r="A29" s="58">
        <v>22</v>
      </c>
      <c r="B29" s="61" t="s">
        <v>74</v>
      </c>
      <c r="C29" s="62" t="s">
        <v>73</v>
      </c>
      <c r="D29" s="63" t="s">
        <v>74</v>
      </c>
      <c r="E29" s="64"/>
      <c r="F29" s="58"/>
      <c r="G29" s="58"/>
      <c r="H29" s="42" t="s">
        <v>25</v>
      </c>
      <c r="I29" s="58">
        <v>4</v>
      </c>
      <c r="J29" s="97" t="s">
        <v>68</v>
      </c>
      <c r="K29" s="98"/>
      <c r="L29" s="58">
        <v>350</v>
      </c>
      <c r="M29" s="58">
        <v>300</v>
      </c>
      <c r="N29" s="58">
        <v>237</v>
      </c>
      <c r="O29" s="58">
        <v>145.5</v>
      </c>
      <c r="P29" s="110"/>
      <c r="Q29" s="116"/>
    </row>
    <row r="30" ht="117" customHeight="1" spans="1:17">
      <c r="A30" s="58">
        <v>23</v>
      </c>
      <c r="B30" s="65" t="s">
        <v>76</v>
      </c>
      <c r="C30" s="66" t="s">
        <v>75</v>
      </c>
      <c r="D30" s="67" t="s">
        <v>76</v>
      </c>
      <c r="E30" s="68"/>
      <c r="F30" s="58"/>
      <c r="G30" s="58"/>
      <c r="H30" s="42" t="s">
        <v>25</v>
      </c>
      <c r="I30" s="58">
        <v>4</v>
      </c>
      <c r="J30" s="102" t="s">
        <v>68</v>
      </c>
      <c r="K30" s="103"/>
      <c r="L30" s="58">
        <v>350</v>
      </c>
      <c r="M30" s="58">
        <v>350</v>
      </c>
      <c r="N30" s="58">
        <v>330</v>
      </c>
      <c r="O30" s="58">
        <v>236.4</v>
      </c>
      <c r="P30" s="66" t="s">
        <v>77</v>
      </c>
      <c r="Q30" s="117"/>
    </row>
    <row r="31" ht="118.5" customHeight="1" spans="1:17">
      <c r="A31" s="58">
        <v>24</v>
      </c>
      <c r="B31" s="65" t="s">
        <v>79</v>
      </c>
      <c r="C31" s="66" t="s">
        <v>78</v>
      </c>
      <c r="D31" s="67" t="s">
        <v>79</v>
      </c>
      <c r="E31" s="68"/>
      <c r="F31" s="58"/>
      <c r="G31" s="58"/>
      <c r="H31" s="42" t="s">
        <v>25</v>
      </c>
      <c r="I31" s="58">
        <v>4</v>
      </c>
      <c r="J31" s="102" t="s">
        <v>68</v>
      </c>
      <c r="K31" s="103"/>
      <c r="L31" s="58">
        <v>500</v>
      </c>
      <c r="M31" s="58">
        <v>350</v>
      </c>
      <c r="N31" s="58">
        <v>360</v>
      </c>
      <c r="O31" s="58">
        <f>500*350*360*7.8*0.75/1000000</f>
        <v>368.55</v>
      </c>
      <c r="P31" s="66" t="s">
        <v>80</v>
      </c>
      <c r="Q31" s="117"/>
    </row>
    <row r="32" ht="124.5" customHeight="1" spans="1:17">
      <c r="A32" s="58">
        <v>25</v>
      </c>
      <c r="B32" s="65" t="s">
        <v>82</v>
      </c>
      <c r="C32" s="66" t="s">
        <v>81</v>
      </c>
      <c r="D32" s="67" t="s">
        <v>82</v>
      </c>
      <c r="E32" s="68"/>
      <c r="F32" s="58"/>
      <c r="G32" s="58"/>
      <c r="H32" s="42" t="s">
        <v>25</v>
      </c>
      <c r="I32" s="58">
        <v>4</v>
      </c>
      <c r="J32" s="102" t="s">
        <v>68</v>
      </c>
      <c r="K32" s="103"/>
      <c r="L32" s="58">
        <v>400</v>
      </c>
      <c r="M32" s="58">
        <v>400</v>
      </c>
      <c r="N32" s="58">
        <v>410</v>
      </c>
      <c r="O32" s="58">
        <f>440*440*410*7.8*0.75/1000000</f>
        <v>464.3496</v>
      </c>
      <c r="P32" s="66" t="s">
        <v>83</v>
      </c>
      <c r="Q32" s="117"/>
    </row>
    <row r="33" ht="114" customHeight="1" spans="1:17">
      <c r="A33" s="58">
        <v>26</v>
      </c>
      <c r="B33" s="65" t="s">
        <v>85</v>
      </c>
      <c r="C33" s="66" t="s">
        <v>195</v>
      </c>
      <c r="D33" s="67" t="s">
        <v>85</v>
      </c>
      <c r="E33" s="68"/>
      <c r="F33" s="58"/>
      <c r="G33" s="58"/>
      <c r="H33" s="42" t="s">
        <v>25</v>
      </c>
      <c r="I33" s="58">
        <v>4</v>
      </c>
      <c r="J33" s="65" t="s">
        <v>50</v>
      </c>
      <c r="K33" s="111"/>
      <c r="L33" s="58">
        <v>400</v>
      </c>
      <c r="M33" s="58">
        <v>350</v>
      </c>
      <c r="N33" s="58">
        <v>355</v>
      </c>
      <c r="O33" s="58">
        <f>400*350*355*7.8*0.75/1000000</f>
        <v>290.745</v>
      </c>
      <c r="P33" s="66" t="s">
        <v>83</v>
      </c>
      <c r="Q33" s="117"/>
    </row>
    <row r="34" ht="108" customHeight="1" spans="1:17">
      <c r="A34" s="58">
        <v>27</v>
      </c>
      <c r="B34" s="65" t="s">
        <v>87</v>
      </c>
      <c r="C34" s="69" t="s">
        <v>86</v>
      </c>
      <c r="D34" s="70" t="s">
        <v>87</v>
      </c>
      <c r="E34" s="71"/>
      <c r="F34" s="58"/>
      <c r="G34" s="58"/>
      <c r="H34" s="42" t="s">
        <v>25</v>
      </c>
      <c r="I34" s="58">
        <v>4</v>
      </c>
      <c r="J34" s="65" t="s">
        <v>50</v>
      </c>
      <c r="K34" s="111"/>
      <c r="L34" s="58">
        <v>500</v>
      </c>
      <c r="M34" s="58">
        <v>350</v>
      </c>
      <c r="N34" s="58">
        <v>360</v>
      </c>
      <c r="O34" s="58">
        <f>500*350*360*7.8*0.75/1000000</f>
        <v>368.55</v>
      </c>
      <c r="P34" s="62" t="s">
        <v>58</v>
      </c>
      <c r="Q34" s="114"/>
    </row>
    <row r="35" ht="99.75" customHeight="1" spans="1:17">
      <c r="A35" s="58">
        <v>28</v>
      </c>
      <c r="B35" s="58" t="s">
        <v>89</v>
      </c>
      <c r="C35" s="59" t="s">
        <v>88</v>
      </c>
      <c r="D35" s="60" t="s">
        <v>89</v>
      </c>
      <c r="E35" s="60"/>
      <c r="F35" s="58"/>
      <c r="G35" s="58"/>
      <c r="H35" s="42" t="s">
        <v>25</v>
      </c>
      <c r="I35" s="58">
        <v>4</v>
      </c>
      <c r="J35" s="109" t="s">
        <v>68</v>
      </c>
      <c r="K35" s="109"/>
      <c r="L35" s="112">
        <v>380</v>
      </c>
      <c r="M35" s="112">
        <v>350</v>
      </c>
      <c r="N35" s="112">
        <v>500</v>
      </c>
      <c r="O35" s="112">
        <v>389</v>
      </c>
      <c r="P35" s="58"/>
      <c r="Q35" s="58"/>
    </row>
    <row r="36" ht="99.75" customHeight="1" spans="1:17">
      <c r="A36" s="58">
        <v>29</v>
      </c>
      <c r="B36" s="58" t="s">
        <v>91</v>
      </c>
      <c r="C36" s="72" t="s">
        <v>196</v>
      </c>
      <c r="D36" s="73" t="s">
        <v>91</v>
      </c>
      <c r="E36" s="73"/>
      <c r="F36" s="58"/>
      <c r="G36" s="58"/>
      <c r="H36" s="42" t="s">
        <v>25</v>
      </c>
      <c r="I36" s="58">
        <v>2</v>
      </c>
      <c r="J36" s="109" t="s">
        <v>68</v>
      </c>
      <c r="K36" s="109"/>
      <c r="L36" s="58">
        <v>520</v>
      </c>
      <c r="M36" s="58">
        <v>450</v>
      </c>
      <c r="N36" s="58">
        <v>450</v>
      </c>
      <c r="O36" s="58">
        <v>616</v>
      </c>
      <c r="P36" s="58"/>
      <c r="Q36" s="58"/>
    </row>
    <row r="37" ht="112.5" customHeight="1" spans="1:17">
      <c r="A37" s="58">
        <v>30</v>
      </c>
      <c r="B37" s="58" t="s">
        <v>112</v>
      </c>
      <c r="C37" s="59" t="s">
        <v>197</v>
      </c>
      <c r="D37" s="74" t="s">
        <v>112</v>
      </c>
      <c r="E37" s="75"/>
      <c r="F37" s="58"/>
      <c r="G37" s="58"/>
      <c r="H37" s="42" t="s">
        <v>25</v>
      </c>
      <c r="I37" s="58">
        <v>4</v>
      </c>
      <c r="J37" s="109" t="s">
        <v>94</v>
      </c>
      <c r="K37" s="109"/>
      <c r="L37" s="58">
        <v>400</v>
      </c>
      <c r="M37" s="58">
        <v>480</v>
      </c>
      <c r="N37" s="58">
        <v>370</v>
      </c>
      <c r="O37" s="58">
        <v>415</v>
      </c>
      <c r="P37" s="58"/>
      <c r="Q37" s="58"/>
    </row>
    <row r="38" ht="112.5" customHeight="1" spans="1:17">
      <c r="A38" s="58"/>
      <c r="B38" s="58" t="s">
        <v>112</v>
      </c>
      <c r="C38" s="59" t="s">
        <v>197</v>
      </c>
      <c r="D38" s="74" t="s">
        <v>198</v>
      </c>
      <c r="E38" s="75"/>
      <c r="F38" s="58"/>
      <c r="G38" s="58"/>
      <c r="H38" s="42"/>
      <c r="I38" s="58"/>
      <c r="J38" s="109"/>
      <c r="K38" s="109"/>
      <c r="L38" s="58"/>
      <c r="M38" s="58"/>
      <c r="N38" s="58"/>
      <c r="O38" s="58"/>
      <c r="P38" s="58"/>
      <c r="Q38" s="58"/>
    </row>
    <row r="39" ht="112.5" customHeight="1" spans="1:17">
      <c r="A39" s="58"/>
      <c r="B39" s="58" t="s">
        <v>112</v>
      </c>
      <c r="C39" s="59" t="s">
        <v>197</v>
      </c>
      <c r="D39" s="74" t="s">
        <v>199</v>
      </c>
      <c r="E39" s="75"/>
      <c r="F39" s="58"/>
      <c r="G39" s="58"/>
      <c r="H39" s="42"/>
      <c r="I39" s="58"/>
      <c r="J39" s="109"/>
      <c r="K39" s="109"/>
      <c r="L39" s="58"/>
      <c r="M39" s="58"/>
      <c r="N39" s="58"/>
      <c r="O39" s="58"/>
      <c r="P39" s="58"/>
      <c r="Q39" s="58"/>
    </row>
    <row r="40" ht="112.5" customHeight="1" spans="1:17">
      <c r="A40" s="58"/>
      <c r="B40" s="58" t="s">
        <v>112</v>
      </c>
      <c r="C40" s="59" t="s">
        <v>197</v>
      </c>
      <c r="D40" s="74" t="s">
        <v>200</v>
      </c>
      <c r="E40" s="75"/>
      <c r="F40" s="58"/>
      <c r="G40" s="58"/>
      <c r="H40" s="42"/>
      <c r="I40" s="58"/>
      <c r="J40" s="109"/>
      <c r="K40" s="109"/>
      <c r="L40" s="58"/>
      <c r="M40" s="58"/>
      <c r="N40" s="58"/>
      <c r="O40" s="58"/>
      <c r="P40" s="58"/>
      <c r="Q40" s="58"/>
    </row>
    <row r="41" ht="105" customHeight="1" spans="1:17">
      <c r="A41" s="52">
        <v>31</v>
      </c>
      <c r="B41" s="52" t="s">
        <v>96</v>
      </c>
      <c r="C41" s="59" t="s">
        <v>95</v>
      </c>
      <c r="D41" s="60" t="s">
        <v>96</v>
      </c>
      <c r="E41" s="60"/>
      <c r="F41" s="58"/>
      <c r="G41" s="58"/>
      <c r="H41" s="42" t="s">
        <v>25</v>
      </c>
      <c r="I41" s="58">
        <v>4</v>
      </c>
      <c r="J41" s="109" t="s">
        <v>68</v>
      </c>
      <c r="K41" s="109"/>
      <c r="L41" s="58">
        <v>400</v>
      </c>
      <c r="M41" s="58">
        <v>330</v>
      </c>
      <c r="N41" s="58">
        <v>385</v>
      </c>
      <c r="O41" s="58">
        <v>297</v>
      </c>
      <c r="P41" s="58"/>
      <c r="Q41" s="58"/>
    </row>
    <row r="42" ht="105" customHeight="1" spans="1:17">
      <c r="A42" s="215" t="s">
        <v>97</v>
      </c>
      <c r="B42" s="77" t="s">
        <v>99</v>
      </c>
      <c r="C42" s="38" t="s">
        <v>98</v>
      </c>
      <c r="D42" s="78" t="s">
        <v>99</v>
      </c>
      <c r="E42" s="79"/>
      <c r="F42" s="55"/>
      <c r="G42" s="55"/>
      <c r="H42" s="36" t="s">
        <v>25</v>
      </c>
      <c r="I42" s="106">
        <v>4</v>
      </c>
      <c r="J42" s="107" t="s">
        <v>55</v>
      </c>
      <c r="K42" s="108"/>
      <c r="L42" s="76">
        <v>550</v>
      </c>
      <c r="M42" s="76">
        <v>600</v>
      </c>
      <c r="N42" s="76">
        <v>403</v>
      </c>
      <c r="O42" s="76">
        <f>550*600*403*7.8*0.75/1000000</f>
        <v>777.9915</v>
      </c>
      <c r="P42" s="76"/>
      <c r="Q42" s="76"/>
    </row>
    <row r="43" ht="105" customHeight="1" spans="1:17">
      <c r="A43" s="215" t="s">
        <v>100</v>
      </c>
      <c r="B43" s="76" t="s">
        <v>102</v>
      </c>
      <c r="C43" s="56" t="s">
        <v>101</v>
      </c>
      <c r="D43" s="80" t="s">
        <v>102</v>
      </c>
      <c r="E43" s="81"/>
      <c r="F43" s="41"/>
      <c r="G43" s="41"/>
      <c r="H43" s="36" t="s">
        <v>103</v>
      </c>
      <c r="I43" s="106">
        <v>4</v>
      </c>
      <c r="J43" s="107" t="s">
        <v>55</v>
      </c>
      <c r="K43" s="108"/>
      <c r="L43" s="58">
        <v>400</v>
      </c>
      <c r="M43" s="58">
        <v>480</v>
      </c>
      <c r="N43" s="58">
        <v>370</v>
      </c>
      <c r="O43" s="58">
        <v>415.5</v>
      </c>
      <c r="P43" s="76"/>
      <c r="Q43" s="76"/>
    </row>
    <row r="44" ht="105" customHeight="1" spans="1:17">
      <c r="A44" s="215" t="s">
        <v>104</v>
      </c>
      <c r="B44" s="76" t="s">
        <v>106</v>
      </c>
      <c r="C44" s="56" t="s">
        <v>105</v>
      </c>
      <c r="D44" s="80" t="s">
        <v>106</v>
      </c>
      <c r="E44" s="81"/>
      <c r="F44" s="41"/>
      <c r="G44" s="41"/>
      <c r="H44" s="45" t="s">
        <v>107</v>
      </c>
      <c r="I44" s="101">
        <v>4</v>
      </c>
      <c r="J44" s="102" t="s">
        <v>55</v>
      </c>
      <c r="K44" s="103"/>
      <c r="L44" s="58">
        <v>400</v>
      </c>
      <c r="M44" s="58">
        <v>480</v>
      </c>
      <c r="N44" s="58">
        <v>370</v>
      </c>
      <c r="O44" s="58">
        <v>415.5</v>
      </c>
      <c r="P44" s="58"/>
      <c r="Q44" s="58"/>
    </row>
    <row r="45" ht="105" customHeight="1" spans="1:17">
      <c r="A45" s="58">
        <v>35</v>
      </c>
      <c r="B45" s="65" t="s">
        <v>109</v>
      </c>
      <c r="C45" s="47" t="s">
        <v>108</v>
      </c>
      <c r="D45" s="80" t="s">
        <v>109</v>
      </c>
      <c r="E45" s="81"/>
      <c r="F45" s="41"/>
      <c r="G45" s="41"/>
      <c r="H45" s="45" t="s">
        <v>107</v>
      </c>
      <c r="I45" s="101">
        <v>4</v>
      </c>
      <c r="J45" s="102" t="s">
        <v>55</v>
      </c>
      <c r="K45" s="103"/>
      <c r="L45" s="58">
        <v>400</v>
      </c>
      <c r="M45" s="58">
        <v>480</v>
      </c>
      <c r="N45" s="58">
        <v>370</v>
      </c>
      <c r="O45" s="58">
        <v>415.5</v>
      </c>
      <c r="P45" s="65" t="s">
        <v>110</v>
      </c>
      <c r="Q45" s="111"/>
    </row>
    <row r="46" ht="105" customHeight="1" spans="1:17">
      <c r="A46" s="58">
        <v>36</v>
      </c>
      <c r="B46" s="65" t="s">
        <v>112</v>
      </c>
      <c r="C46" s="47" t="s">
        <v>111</v>
      </c>
      <c r="D46" s="80" t="s">
        <v>112</v>
      </c>
      <c r="E46" s="81"/>
      <c r="F46" s="41"/>
      <c r="G46" s="41"/>
      <c r="H46" s="45" t="s">
        <v>107</v>
      </c>
      <c r="I46" s="101">
        <v>4</v>
      </c>
      <c r="J46" s="102" t="s">
        <v>55</v>
      </c>
      <c r="K46" s="103"/>
      <c r="L46" s="58">
        <v>400</v>
      </c>
      <c r="M46" s="58">
        <v>480</v>
      </c>
      <c r="N46" s="58">
        <v>370</v>
      </c>
      <c r="O46" s="58">
        <v>415.5</v>
      </c>
      <c r="P46" s="65"/>
      <c r="Q46" s="111"/>
    </row>
    <row r="47" ht="98.1" customHeight="1" spans="1:17">
      <c r="A47" s="58">
        <v>37</v>
      </c>
      <c r="B47" s="65" t="s">
        <v>201</v>
      </c>
      <c r="C47" s="47" t="s">
        <v>202</v>
      </c>
      <c r="D47" s="57" t="s">
        <v>201</v>
      </c>
      <c r="E47" s="57"/>
      <c r="F47" s="37"/>
      <c r="G47" s="37"/>
      <c r="H47" s="42" t="s">
        <v>115</v>
      </c>
      <c r="I47" s="101">
        <v>2</v>
      </c>
      <c r="J47" s="102" t="s">
        <v>116</v>
      </c>
      <c r="K47" s="103"/>
      <c r="L47" s="58">
        <v>1750</v>
      </c>
      <c r="M47" s="58">
        <v>1060</v>
      </c>
      <c r="N47" s="58">
        <v>1050</v>
      </c>
      <c r="O47" s="58">
        <v>9900</v>
      </c>
      <c r="P47" s="46"/>
      <c r="Q47" s="118"/>
    </row>
    <row r="48" ht="98.1" customHeight="1" spans="1:17">
      <c r="A48" s="58">
        <v>37</v>
      </c>
      <c r="B48" s="65" t="s">
        <v>201</v>
      </c>
      <c r="C48" s="47"/>
      <c r="D48" s="57" t="s">
        <v>203</v>
      </c>
      <c r="E48" s="57"/>
      <c r="F48" s="37"/>
      <c r="G48" s="37"/>
      <c r="H48" s="42"/>
      <c r="I48" s="101"/>
      <c r="J48" s="102"/>
      <c r="K48" s="103"/>
      <c r="L48" s="58"/>
      <c r="M48" s="58"/>
      <c r="N48" s="58"/>
      <c r="O48" s="58"/>
      <c r="P48" s="46"/>
      <c r="Q48" s="118"/>
    </row>
    <row r="49" ht="98.1" customHeight="1" spans="1:17">
      <c r="A49" s="58">
        <v>38</v>
      </c>
      <c r="B49" s="77" t="s">
        <v>204</v>
      </c>
      <c r="C49" s="38" t="s">
        <v>117</v>
      </c>
      <c r="D49" s="39" t="s">
        <v>204</v>
      </c>
      <c r="E49" s="40"/>
      <c r="F49" s="41"/>
      <c r="G49" s="41"/>
      <c r="H49" s="42" t="s">
        <v>115</v>
      </c>
      <c r="I49" s="101">
        <v>2</v>
      </c>
      <c r="J49" s="102" t="s">
        <v>116</v>
      </c>
      <c r="K49" s="103"/>
      <c r="L49" s="58">
        <v>1750</v>
      </c>
      <c r="M49" s="58">
        <v>1060</v>
      </c>
      <c r="N49" s="58">
        <v>1050</v>
      </c>
      <c r="O49" s="58">
        <v>9900</v>
      </c>
      <c r="P49" s="65"/>
      <c r="Q49" s="111"/>
    </row>
    <row r="50" ht="98.1" customHeight="1" spans="1:17">
      <c r="A50" s="58">
        <v>38</v>
      </c>
      <c r="B50" s="77" t="s">
        <v>204</v>
      </c>
      <c r="C50" s="38"/>
      <c r="D50" s="39" t="s">
        <v>205</v>
      </c>
      <c r="E50" s="40"/>
      <c r="F50" s="41"/>
      <c r="G50" s="41"/>
      <c r="H50" s="42"/>
      <c r="I50" s="101"/>
      <c r="J50" s="102"/>
      <c r="K50" s="103"/>
      <c r="L50" s="58"/>
      <c r="M50" s="58"/>
      <c r="N50" s="58"/>
      <c r="O50" s="58"/>
      <c r="P50" s="65"/>
      <c r="Q50" s="111"/>
    </row>
    <row r="51" ht="98.1" customHeight="1" spans="1:17">
      <c r="A51" s="58">
        <v>39</v>
      </c>
      <c r="B51" s="65" t="s">
        <v>120</v>
      </c>
      <c r="C51" s="47" t="s">
        <v>119</v>
      </c>
      <c r="D51" s="39" t="s">
        <v>120</v>
      </c>
      <c r="E51" s="40"/>
      <c r="F51" s="41"/>
      <c r="G51" s="41"/>
      <c r="H51" s="42" t="s">
        <v>115</v>
      </c>
      <c r="I51" s="101">
        <v>1</v>
      </c>
      <c r="J51" s="102" t="s">
        <v>116</v>
      </c>
      <c r="K51" s="103"/>
      <c r="L51" s="58">
        <v>1230</v>
      </c>
      <c r="M51" s="58">
        <v>1060</v>
      </c>
      <c r="N51" s="58">
        <v>916</v>
      </c>
      <c r="O51" s="58">
        <v>6035</v>
      </c>
      <c r="P51" s="65"/>
      <c r="Q51" s="111"/>
    </row>
    <row r="52" ht="98.1" customHeight="1" spans="1:17">
      <c r="A52" s="58">
        <v>40</v>
      </c>
      <c r="B52" s="65" t="s">
        <v>122</v>
      </c>
      <c r="C52" s="47" t="s">
        <v>121</v>
      </c>
      <c r="D52" s="39" t="s">
        <v>122</v>
      </c>
      <c r="E52" s="40"/>
      <c r="F52" s="41"/>
      <c r="G52" s="41"/>
      <c r="H52" s="42" t="s">
        <v>115</v>
      </c>
      <c r="I52" s="101">
        <v>1</v>
      </c>
      <c r="J52" s="102" t="s">
        <v>123</v>
      </c>
      <c r="K52" s="103"/>
      <c r="L52" s="58">
        <v>700</v>
      </c>
      <c r="M52" s="58">
        <v>600</v>
      </c>
      <c r="N52" s="58">
        <v>468</v>
      </c>
      <c r="O52" s="58">
        <v>1270</v>
      </c>
      <c r="P52" s="65"/>
      <c r="Q52" s="111"/>
    </row>
    <row r="53" ht="98.1" customHeight="1" spans="1:17">
      <c r="A53" s="58">
        <v>41</v>
      </c>
      <c r="B53" s="65" t="s">
        <v>127</v>
      </c>
      <c r="C53" s="47" t="s">
        <v>124</v>
      </c>
      <c r="D53" s="39" t="s">
        <v>127</v>
      </c>
      <c r="E53" s="40"/>
      <c r="F53" s="41"/>
      <c r="G53" s="41"/>
      <c r="H53" s="42" t="s">
        <v>115</v>
      </c>
      <c r="I53" s="101">
        <v>1</v>
      </c>
      <c r="J53" s="102" t="s">
        <v>123</v>
      </c>
      <c r="K53" s="103"/>
      <c r="L53" s="58">
        <v>680</v>
      </c>
      <c r="M53" s="58">
        <v>420</v>
      </c>
      <c r="N53" s="58">
        <v>435</v>
      </c>
      <c r="O53" s="58">
        <v>744</v>
      </c>
      <c r="P53" s="65"/>
      <c r="Q53" s="111"/>
    </row>
    <row r="54" ht="98.1" customHeight="1" spans="1:17">
      <c r="A54" s="58">
        <v>42</v>
      </c>
      <c r="B54" s="65" t="s">
        <v>125</v>
      </c>
      <c r="C54" s="47" t="s">
        <v>126</v>
      </c>
      <c r="D54" s="39" t="s">
        <v>125</v>
      </c>
      <c r="E54" s="40"/>
      <c r="F54" s="41"/>
      <c r="G54" s="41"/>
      <c r="H54" s="42" t="s">
        <v>115</v>
      </c>
      <c r="I54" s="101">
        <v>1</v>
      </c>
      <c r="J54" s="102" t="s">
        <v>123</v>
      </c>
      <c r="K54" s="103"/>
      <c r="L54" s="58">
        <v>680</v>
      </c>
      <c r="M54" s="58">
        <v>420</v>
      </c>
      <c r="N54" s="58">
        <v>435</v>
      </c>
      <c r="O54" s="58">
        <v>744</v>
      </c>
      <c r="P54" s="65"/>
      <c r="Q54" s="111"/>
    </row>
    <row r="55" ht="98.1" customHeight="1" spans="1:17">
      <c r="A55" s="58">
        <v>43</v>
      </c>
      <c r="B55" s="65" t="s">
        <v>129</v>
      </c>
      <c r="C55" s="47" t="s">
        <v>128</v>
      </c>
      <c r="D55" s="39" t="s">
        <v>129</v>
      </c>
      <c r="E55" s="40"/>
      <c r="F55" s="41"/>
      <c r="G55" s="41"/>
      <c r="H55" s="42" t="s">
        <v>115</v>
      </c>
      <c r="I55" s="101">
        <v>1</v>
      </c>
      <c r="J55" s="102" t="s">
        <v>116</v>
      </c>
      <c r="K55" s="103"/>
      <c r="L55" s="58">
        <v>990</v>
      </c>
      <c r="M55" s="58">
        <v>750</v>
      </c>
      <c r="N55" s="58">
        <v>585</v>
      </c>
      <c r="O55" s="58">
        <v>1400</v>
      </c>
      <c r="P55" s="65"/>
      <c r="Q55" s="111"/>
    </row>
    <row r="56" ht="98.1" customHeight="1" spans="1:17">
      <c r="A56" s="58">
        <v>44</v>
      </c>
      <c r="B56" s="65" t="s">
        <v>206</v>
      </c>
      <c r="C56" s="48" t="s">
        <v>130</v>
      </c>
      <c r="D56" s="82" t="s">
        <v>206</v>
      </c>
      <c r="E56" s="83"/>
      <c r="F56" s="41"/>
      <c r="G56" s="41"/>
      <c r="H56" s="42" t="s">
        <v>115</v>
      </c>
      <c r="I56" s="101">
        <v>1</v>
      </c>
      <c r="J56" s="102" t="s">
        <v>116</v>
      </c>
      <c r="K56" s="103"/>
      <c r="L56" s="58">
        <v>990</v>
      </c>
      <c r="M56" s="58">
        <v>750</v>
      </c>
      <c r="N56" s="58">
        <v>585</v>
      </c>
      <c r="O56" s="58">
        <v>1400</v>
      </c>
      <c r="P56" s="65"/>
      <c r="Q56" s="111"/>
    </row>
    <row r="57" ht="98.1" customHeight="1" spans="1:17">
      <c r="A57" s="58">
        <v>45</v>
      </c>
      <c r="B57" s="65" t="s">
        <v>207</v>
      </c>
      <c r="C57" s="47" t="s">
        <v>132</v>
      </c>
      <c r="D57" s="39" t="s">
        <v>207</v>
      </c>
      <c r="E57" s="40"/>
      <c r="F57" s="41"/>
      <c r="G57" s="41"/>
      <c r="H57" s="42" t="s">
        <v>115</v>
      </c>
      <c r="I57" s="101">
        <v>2</v>
      </c>
      <c r="J57" s="102" t="s">
        <v>116</v>
      </c>
      <c r="K57" s="103"/>
      <c r="L57" s="58">
        <v>840</v>
      </c>
      <c r="M57" s="58">
        <v>1260</v>
      </c>
      <c r="N57" s="58">
        <v>990</v>
      </c>
      <c r="O57" s="58">
        <v>4700</v>
      </c>
      <c r="P57" s="65"/>
      <c r="Q57" s="111"/>
    </row>
    <row r="58" ht="98.1" customHeight="1" spans="1:17">
      <c r="A58" s="58">
        <v>45</v>
      </c>
      <c r="B58" s="65" t="s">
        <v>207</v>
      </c>
      <c r="C58" s="47"/>
      <c r="D58" s="39" t="s">
        <v>208</v>
      </c>
      <c r="E58" s="40"/>
      <c r="F58" s="41"/>
      <c r="G58" s="41"/>
      <c r="H58" s="42"/>
      <c r="I58" s="101"/>
      <c r="J58" s="102"/>
      <c r="K58" s="103"/>
      <c r="L58" s="58"/>
      <c r="M58" s="58"/>
      <c r="N58" s="58"/>
      <c r="O58" s="58"/>
      <c r="P58" s="65"/>
      <c r="Q58" s="111"/>
    </row>
    <row r="59" ht="98.1" customHeight="1" spans="1:17">
      <c r="A59" s="58">
        <v>46</v>
      </c>
      <c r="B59" s="65" t="s">
        <v>209</v>
      </c>
      <c r="C59" s="47" t="s">
        <v>134</v>
      </c>
      <c r="D59" s="39" t="s">
        <v>209</v>
      </c>
      <c r="E59" s="40"/>
      <c r="F59" s="41"/>
      <c r="G59" s="41"/>
      <c r="H59" s="42" t="s">
        <v>115</v>
      </c>
      <c r="I59" s="101">
        <v>2</v>
      </c>
      <c r="J59" s="102" t="s">
        <v>116</v>
      </c>
      <c r="K59" s="103"/>
      <c r="L59" s="58">
        <v>840</v>
      </c>
      <c r="M59" s="58">
        <v>1260</v>
      </c>
      <c r="N59" s="58">
        <v>990</v>
      </c>
      <c r="O59" s="58">
        <v>4700</v>
      </c>
      <c r="P59" s="65"/>
      <c r="Q59" s="111"/>
    </row>
    <row r="60" ht="98.1" customHeight="1" spans="1:17">
      <c r="A60" s="58">
        <v>46</v>
      </c>
      <c r="B60" s="65" t="s">
        <v>209</v>
      </c>
      <c r="C60" s="47"/>
      <c r="D60" s="39" t="s">
        <v>210</v>
      </c>
      <c r="E60" s="40"/>
      <c r="F60" s="41"/>
      <c r="G60" s="41"/>
      <c r="H60" s="42"/>
      <c r="I60" s="101"/>
      <c r="J60" s="102"/>
      <c r="K60" s="103"/>
      <c r="L60" s="58"/>
      <c r="M60" s="58"/>
      <c r="N60" s="58"/>
      <c r="O60" s="58"/>
      <c r="P60" s="65"/>
      <c r="Q60" s="111"/>
    </row>
    <row r="61" ht="98.1" customHeight="1" spans="1:17">
      <c r="A61" s="58">
        <v>47</v>
      </c>
      <c r="B61" s="65" t="s">
        <v>211</v>
      </c>
      <c r="C61" s="47" t="s">
        <v>136</v>
      </c>
      <c r="D61" s="39" t="s">
        <v>211</v>
      </c>
      <c r="E61" s="40"/>
      <c r="F61" s="41"/>
      <c r="G61" s="41"/>
      <c r="H61" s="42" t="s">
        <v>115</v>
      </c>
      <c r="I61" s="101">
        <v>1</v>
      </c>
      <c r="J61" s="102" t="s">
        <v>116</v>
      </c>
      <c r="K61" s="103"/>
      <c r="L61" s="58">
        <v>800</v>
      </c>
      <c r="M61" s="58">
        <v>655</v>
      </c>
      <c r="N61" s="58">
        <v>700</v>
      </c>
      <c r="O61" s="58">
        <v>2070</v>
      </c>
      <c r="P61" s="65"/>
      <c r="Q61" s="111"/>
    </row>
    <row r="62" ht="98.1" customHeight="1" spans="1:17">
      <c r="A62" s="58">
        <v>48</v>
      </c>
      <c r="B62" s="65" t="s">
        <v>206</v>
      </c>
      <c r="C62" s="47" t="s">
        <v>138</v>
      </c>
      <c r="D62" s="39" t="s">
        <v>131</v>
      </c>
      <c r="E62" s="40"/>
      <c r="F62" s="41"/>
      <c r="G62" s="41"/>
      <c r="H62" s="42" t="s">
        <v>115</v>
      </c>
      <c r="I62" s="101">
        <v>1</v>
      </c>
      <c r="J62" s="102" t="s">
        <v>116</v>
      </c>
      <c r="K62" s="103"/>
      <c r="L62" s="58">
        <v>800</v>
      </c>
      <c r="M62" s="58">
        <v>655</v>
      </c>
      <c r="N62" s="58">
        <v>700</v>
      </c>
      <c r="O62" s="58">
        <v>2070</v>
      </c>
      <c r="P62" s="65"/>
      <c r="Q62" s="111"/>
    </row>
    <row r="63" ht="98.1" customHeight="1" spans="1:17">
      <c r="A63" s="58">
        <v>49</v>
      </c>
      <c r="B63" s="65" t="s">
        <v>212</v>
      </c>
      <c r="C63" s="47" t="s">
        <v>139</v>
      </c>
      <c r="D63" s="39" t="s">
        <v>212</v>
      </c>
      <c r="E63" s="40"/>
      <c r="F63" s="41"/>
      <c r="G63" s="41"/>
      <c r="H63" s="42" t="s">
        <v>115</v>
      </c>
      <c r="I63" s="101">
        <v>2</v>
      </c>
      <c r="J63" s="102" t="s">
        <v>116</v>
      </c>
      <c r="K63" s="103"/>
      <c r="L63" s="58">
        <v>1950</v>
      </c>
      <c r="M63" s="58">
        <v>1200</v>
      </c>
      <c r="N63" s="58">
        <v>1060</v>
      </c>
      <c r="O63" s="58">
        <v>1300</v>
      </c>
      <c r="P63" s="65"/>
      <c r="Q63" s="111"/>
    </row>
    <row r="64" ht="98.1" customHeight="1" spans="1:17">
      <c r="A64" s="58"/>
      <c r="B64" s="65" t="s">
        <v>212</v>
      </c>
      <c r="C64" s="47"/>
      <c r="D64" s="39" t="s">
        <v>213</v>
      </c>
      <c r="E64" s="40"/>
      <c r="F64" s="41"/>
      <c r="G64" s="41"/>
      <c r="H64" s="42"/>
      <c r="I64" s="101"/>
      <c r="J64" s="102"/>
      <c r="K64" s="103"/>
      <c r="L64" s="58"/>
      <c r="M64" s="58"/>
      <c r="N64" s="58"/>
      <c r="O64" s="58"/>
      <c r="P64" s="65"/>
      <c r="Q64" s="111"/>
    </row>
    <row r="65" ht="98.1" customHeight="1" spans="1:17">
      <c r="A65" s="58">
        <v>50</v>
      </c>
      <c r="B65" s="65" t="s">
        <v>214</v>
      </c>
      <c r="C65" s="47" t="s">
        <v>141</v>
      </c>
      <c r="D65" s="39" t="s">
        <v>214</v>
      </c>
      <c r="E65" s="40"/>
      <c r="F65" s="41"/>
      <c r="G65" s="41"/>
      <c r="H65" s="42" t="s">
        <v>115</v>
      </c>
      <c r="I65" s="101">
        <v>2</v>
      </c>
      <c r="J65" s="102" t="s">
        <v>116</v>
      </c>
      <c r="K65" s="103"/>
      <c r="L65" s="58">
        <v>1950</v>
      </c>
      <c r="M65" s="58">
        <v>1200</v>
      </c>
      <c r="N65" s="58">
        <v>1060</v>
      </c>
      <c r="O65" s="58">
        <v>1300</v>
      </c>
      <c r="P65" s="65"/>
      <c r="Q65" s="111"/>
    </row>
    <row r="66" ht="98.1" customHeight="1" spans="1:17">
      <c r="A66" s="58">
        <v>50</v>
      </c>
      <c r="B66" s="65" t="s">
        <v>214</v>
      </c>
      <c r="C66" s="47" t="s">
        <v>141</v>
      </c>
      <c r="D66" s="39" t="s">
        <v>215</v>
      </c>
      <c r="E66" s="40"/>
      <c r="F66" s="41"/>
      <c r="G66" s="41"/>
      <c r="H66" s="42"/>
      <c r="I66" s="101"/>
      <c r="J66" s="102"/>
      <c r="K66" s="103"/>
      <c r="L66" s="58"/>
      <c r="M66" s="58"/>
      <c r="N66" s="58"/>
      <c r="O66" s="58"/>
      <c r="P66" s="65"/>
      <c r="Q66" s="111"/>
    </row>
    <row r="67" s="1" customFormat="1" ht="98.1" customHeight="1" spans="1:17">
      <c r="A67" s="58">
        <v>51</v>
      </c>
      <c r="B67" s="61" t="s">
        <v>144</v>
      </c>
      <c r="C67" s="119" t="s">
        <v>143</v>
      </c>
      <c r="D67" s="120" t="s">
        <v>144</v>
      </c>
      <c r="E67" s="121"/>
      <c r="F67" s="122"/>
      <c r="G67" s="123"/>
      <c r="H67" s="124"/>
      <c r="I67" s="142">
        <v>1</v>
      </c>
      <c r="J67" s="143" t="s">
        <v>145</v>
      </c>
      <c r="K67" s="144"/>
      <c r="L67" s="122">
        <v>1340</v>
      </c>
      <c r="M67" s="122">
        <v>900</v>
      </c>
      <c r="N67" s="122">
        <v>800</v>
      </c>
      <c r="O67" s="122">
        <v>5644</v>
      </c>
      <c r="P67" s="145"/>
      <c r="Q67" s="153"/>
    </row>
    <row r="68" s="1" customFormat="1" ht="98.1" customHeight="1" spans="1:17">
      <c r="A68" s="58">
        <v>52</v>
      </c>
      <c r="B68" s="77" t="s">
        <v>147</v>
      </c>
      <c r="C68" s="125" t="s">
        <v>146</v>
      </c>
      <c r="D68" s="126" t="s">
        <v>147</v>
      </c>
      <c r="E68" s="127"/>
      <c r="F68" s="128"/>
      <c r="G68" s="128"/>
      <c r="H68" s="129"/>
      <c r="I68" s="146">
        <v>1</v>
      </c>
      <c r="J68" s="147" t="s">
        <v>145</v>
      </c>
      <c r="K68" s="148"/>
      <c r="L68" s="149">
        <v>1170</v>
      </c>
      <c r="M68" s="149">
        <v>900</v>
      </c>
      <c r="N68" s="149">
        <v>790</v>
      </c>
      <c r="O68" s="149">
        <v>4866</v>
      </c>
      <c r="P68" s="150"/>
      <c r="Q68" s="154"/>
    </row>
    <row r="69" s="1" customFormat="1" ht="98.1" customHeight="1" spans="1:17">
      <c r="A69" s="58">
        <v>53</v>
      </c>
      <c r="B69" s="77" t="s">
        <v>149</v>
      </c>
      <c r="C69" s="125" t="s">
        <v>148</v>
      </c>
      <c r="D69" s="130" t="s">
        <v>149</v>
      </c>
      <c r="E69" s="131"/>
      <c r="F69" s="128"/>
      <c r="G69" s="128"/>
      <c r="H69" s="129"/>
      <c r="I69" s="146">
        <v>1</v>
      </c>
      <c r="J69" s="147" t="s">
        <v>145</v>
      </c>
      <c r="K69" s="148"/>
      <c r="L69" s="149">
        <v>875</v>
      </c>
      <c r="M69" s="149">
        <v>520</v>
      </c>
      <c r="N69" s="149">
        <v>595</v>
      </c>
      <c r="O69" s="149">
        <v>1600</v>
      </c>
      <c r="P69" s="150"/>
      <c r="Q69" s="154"/>
    </row>
    <row r="70" s="1" customFormat="1" ht="98.1" customHeight="1" spans="1:17">
      <c r="A70" s="58">
        <v>54</v>
      </c>
      <c r="B70" s="65" t="s">
        <v>216</v>
      </c>
      <c r="C70" s="132" t="s">
        <v>217</v>
      </c>
      <c r="D70" s="130" t="s">
        <v>216</v>
      </c>
      <c r="E70" s="131"/>
      <c r="F70" s="128"/>
      <c r="G70" s="128"/>
      <c r="H70" s="129"/>
      <c r="I70" s="151" t="s">
        <v>151</v>
      </c>
      <c r="J70" s="147" t="s">
        <v>152</v>
      </c>
      <c r="K70" s="148"/>
      <c r="L70" s="149">
        <v>450</v>
      </c>
      <c r="M70" s="149">
        <v>310</v>
      </c>
      <c r="N70" s="149">
        <v>340</v>
      </c>
      <c r="O70" s="149">
        <v>295</v>
      </c>
      <c r="P70" s="150"/>
      <c r="Q70" s="154"/>
    </row>
    <row r="71" s="1" customFormat="1" ht="98.1" customHeight="1" spans="1:17">
      <c r="A71" s="58">
        <v>55</v>
      </c>
      <c r="B71" s="65" t="s">
        <v>218</v>
      </c>
      <c r="C71" s="132" t="s">
        <v>219</v>
      </c>
      <c r="D71" s="126" t="s">
        <v>218</v>
      </c>
      <c r="E71" s="127"/>
      <c r="F71" s="128"/>
      <c r="G71" s="128"/>
      <c r="H71" s="133"/>
      <c r="I71" s="151" t="s">
        <v>151</v>
      </c>
      <c r="J71" s="147" t="s">
        <v>152</v>
      </c>
      <c r="K71" s="148"/>
      <c r="L71" s="149">
        <v>450</v>
      </c>
      <c r="M71" s="149">
        <v>310</v>
      </c>
      <c r="N71" s="149">
        <v>340</v>
      </c>
      <c r="O71" s="149">
        <v>295</v>
      </c>
      <c r="P71" s="150"/>
      <c r="Q71" s="154"/>
    </row>
    <row r="72" s="1" customFormat="1" ht="98.1" customHeight="1" spans="1:17">
      <c r="A72" s="58">
        <v>56</v>
      </c>
      <c r="B72" s="77" t="s">
        <v>220</v>
      </c>
      <c r="C72" s="125" t="s">
        <v>221</v>
      </c>
      <c r="D72" s="126" t="s">
        <v>220</v>
      </c>
      <c r="E72" s="127"/>
      <c r="F72" s="128"/>
      <c r="G72" s="128"/>
      <c r="H72" s="134"/>
      <c r="I72" s="151" t="s">
        <v>151</v>
      </c>
      <c r="J72" s="147" t="s">
        <v>152</v>
      </c>
      <c r="K72" s="148"/>
      <c r="L72" s="149">
        <v>350</v>
      </c>
      <c r="M72" s="149">
        <v>300</v>
      </c>
      <c r="N72" s="149">
        <v>320</v>
      </c>
      <c r="O72" s="149">
        <v>209</v>
      </c>
      <c r="P72" s="150"/>
      <c r="Q72" s="154"/>
    </row>
    <row r="73" s="1" customFormat="1" ht="98.1" customHeight="1" spans="1:18">
      <c r="A73" s="58">
        <v>57</v>
      </c>
      <c r="B73" s="65" t="s">
        <v>222</v>
      </c>
      <c r="C73" s="132" t="s">
        <v>155</v>
      </c>
      <c r="D73" s="126" t="s">
        <v>222</v>
      </c>
      <c r="E73" s="127"/>
      <c r="F73" s="128"/>
      <c r="G73" s="128"/>
      <c r="H73" s="135" t="s">
        <v>157</v>
      </c>
      <c r="I73" s="146">
        <v>1</v>
      </c>
      <c r="J73" s="147" t="s">
        <v>29</v>
      </c>
      <c r="K73" s="148"/>
      <c r="L73" s="149">
        <v>410</v>
      </c>
      <c r="M73" s="149">
        <v>350</v>
      </c>
      <c r="N73" s="149">
        <v>342</v>
      </c>
      <c r="O73" s="149">
        <f>410*350*342*0.75*7.8/1000000</f>
        <v>287.10045</v>
      </c>
      <c r="P73" s="150"/>
      <c r="Q73" s="154"/>
      <c r="R73" s="155"/>
    </row>
    <row r="74" s="1" customFormat="1" ht="98.1" customHeight="1" spans="1:18">
      <c r="A74" s="58">
        <v>58</v>
      </c>
      <c r="B74" s="65" t="s">
        <v>223</v>
      </c>
      <c r="C74" s="132" t="s">
        <v>158</v>
      </c>
      <c r="D74" s="130" t="s">
        <v>223</v>
      </c>
      <c r="E74" s="131"/>
      <c r="F74" s="128"/>
      <c r="G74" s="128"/>
      <c r="H74" s="135" t="s">
        <v>160</v>
      </c>
      <c r="I74" s="151" t="s">
        <v>151</v>
      </c>
      <c r="J74" s="147" t="s">
        <v>29</v>
      </c>
      <c r="K74" s="148"/>
      <c r="L74" s="149">
        <v>350</v>
      </c>
      <c r="M74" s="149">
        <v>300</v>
      </c>
      <c r="N74" s="149">
        <v>370</v>
      </c>
      <c r="O74" s="149">
        <f>350*300*370*0.75*7.8/1000000</f>
        <v>227.2725</v>
      </c>
      <c r="P74" s="150"/>
      <c r="Q74" s="154"/>
      <c r="R74" s="155"/>
    </row>
    <row r="75" s="1" customFormat="1" ht="98.1" customHeight="1" spans="1:18">
      <c r="A75" s="58"/>
      <c r="B75" s="65" t="s">
        <v>223</v>
      </c>
      <c r="C75" s="132"/>
      <c r="D75" s="130" t="s">
        <v>224</v>
      </c>
      <c r="E75" s="131"/>
      <c r="F75" s="128"/>
      <c r="G75" s="128"/>
      <c r="H75" s="135"/>
      <c r="I75" s="151"/>
      <c r="J75" s="147"/>
      <c r="K75" s="148"/>
      <c r="L75" s="149"/>
      <c r="M75" s="149"/>
      <c r="N75" s="149"/>
      <c r="O75" s="149"/>
      <c r="P75" s="150"/>
      <c r="Q75" s="154"/>
      <c r="R75" s="155"/>
    </row>
    <row r="76" s="1" customFormat="1" ht="98.1" customHeight="1" spans="1:17">
      <c r="A76" s="58">
        <v>59</v>
      </c>
      <c r="B76" s="65" t="s">
        <v>164</v>
      </c>
      <c r="C76" s="132" t="s">
        <v>163</v>
      </c>
      <c r="D76" s="126" t="s">
        <v>164</v>
      </c>
      <c r="E76" s="127"/>
      <c r="F76" s="128"/>
      <c r="G76" s="128"/>
      <c r="H76" s="136" t="s">
        <v>157</v>
      </c>
      <c r="I76" s="146">
        <v>1</v>
      </c>
      <c r="J76" s="147" t="s">
        <v>145</v>
      </c>
      <c r="K76" s="148"/>
      <c r="L76" s="149">
        <v>550</v>
      </c>
      <c r="M76" s="149">
        <v>520</v>
      </c>
      <c r="N76" s="149">
        <v>495</v>
      </c>
      <c r="O76" s="149">
        <v>828</v>
      </c>
      <c r="P76" s="150"/>
      <c r="Q76" s="154"/>
    </row>
    <row r="77" s="1" customFormat="1" ht="98.1" customHeight="1" spans="1:17">
      <c r="A77" s="58">
        <v>60</v>
      </c>
      <c r="B77" s="65" t="s">
        <v>166</v>
      </c>
      <c r="C77" s="132" t="s">
        <v>165</v>
      </c>
      <c r="D77" s="126" t="s">
        <v>166</v>
      </c>
      <c r="E77" s="127"/>
      <c r="F77" s="137"/>
      <c r="G77" s="137"/>
      <c r="H77" s="136" t="s">
        <v>157</v>
      </c>
      <c r="I77" s="136"/>
      <c r="J77" s="147" t="s">
        <v>145</v>
      </c>
      <c r="K77" s="148"/>
      <c r="L77" s="152">
        <v>400</v>
      </c>
      <c r="M77" s="152">
        <v>350</v>
      </c>
      <c r="N77" s="152">
        <v>320</v>
      </c>
      <c r="O77" s="152">
        <f>400*350*320*0.75*7.8/1000000</f>
        <v>262.08</v>
      </c>
      <c r="P77" s="147"/>
      <c r="Q77" s="148"/>
    </row>
    <row r="78" s="1" customFormat="1" ht="98.1" customHeight="1" spans="1:17">
      <c r="A78" s="58">
        <v>61</v>
      </c>
      <c r="B78" s="65" t="s">
        <v>168</v>
      </c>
      <c r="C78" s="132" t="s">
        <v>167</v>
      </c>
      <c r="D78" s="126" t="s">
        <v>168</v>
      </c>
      <c r="E78" s="127"/>
      <c r="F78" s="128"/>
      <c r="G78" s="128"/>
      <c r="H78" s="136" t="s">
        <v>157</v>
      </c>
      <c r="I78" s="146"/>
      <c r="J78" s="147" t="s">
        <v>145</v>
      </c>
      <c r="K78" s="148"/>
      <c r="L78" s="149">
        <v>500</v>
      </c>
      <c r="M78" s="149">
        <v>500</v>
      </c>
      <c r="N78" s="149">
        <v>505</v>
      </c>
      <c r="O78" s="149">
        <f>500*500*505*0.75*7.8/1000000</f>
        <v>738.5625</v>
      </c>
      <c r="P78" s="150"/>
      <c r="Q78" s="154"/>
    </row>
    <row r="79" s="1" customFormat="1" ht="98.1" customHeight="1" spans="1:17">
      <c r="A79" s="58">
        <v>62</v>
      </c>
      <c r="B79" s="65" t="s">
        <v>170</v>
      </c>
      <c r="C79" s="132" t="s">
        <v>169</v>
      </c>
      <c r="D79" s="130" t="s">
        <v>170</v>
      </c>
      <c r="E79" s="131"/>
      <c r="F79" s="128"/>
      <c r="G79" s="128"/>
      <c r="H79" s="136" t="s">
        <v>157</v>
      </c>
      <c r="I79" s="146"/>
      <c r="J79" s="147" t="s">
        <v>145</v>
      </c>
      <c r="K79" s="148"/>
      <c r="L79" s="149">
        <v>500</v>
      </c>
      <c r="M79" s="149">
        <v>520</v>
      </c>
      <c r="N79" s="149">
        <v>495</v>
      </c>
      <c r="O79" s="149">
        <f>500*520*495*0.75*7.8/1000000</f>
        <v>752.895</v>
      </c>
      <c r="P79" s="150"/>
      <c r="Q79" s="154"/>
    </row>
    <row r="80" s="1" customFormat="1" ht="98.1" customHeight="1" spans="1:17">
      <c r="A80" s="58">
        <v>63</v>
      </c>
      <c r="B80" s="65" t="s">
        <v>172</v>
      </c>
      <c r="C80" s="132" t="s">
        <v>171</v>
      </c>
      <c r="D80" s="126" t="s">
        <v>172</v>
      </c>
      <c r="E80" s="127"/>
      <c r="F80" s="128"/>
      <c r="G80" s="128"/>
      <c r="H80" s="136" t="s">
        <v>157</v>
      </c>
      <c r="I80" s="146"/>
      <c r="J80" s="147" t="s">
        <v>173</v>
      </c>
      <c r="K80" s="148"/>
      <c r="L80" s="149">
        <v>502</v>
      </c>
      <c r="M80" s="149">
        <v>400</v>
      </c>
      <c r="N80" s="149">
        <v>400</v>
      </c>
      <c r="O80" s="149">
        <f>502*400*400*0.75*7.8/1000000</f>
        <v>469.872</v>
      </c>
      <c r="P80" s="150"/>
      <c r="Q80" s="154"/>
    </row>
    <row r="81" s="1" customFormat="1" ht="98.1" customHeight="1" spans="1:17">
      <c r="A81" s="58">
        <v>64</v>
      </c>
      <c r="B81" s="65" t="s">
        <v>225</v>
      </c>
      <c r="C81" s="132" t="s">
        <v>174</v>
      </c>
      <c r="D81" s="126" t="s">
        <v>225</v>
      </c>
      <c r="E81" s="127"/>
      <c r="F81" s="128"/>
      <c r="G81" s="128"/>
      <c r="H81" s="138" t="s">
        <v>157</v>
      </c>
      <c r="I81" s="146" t="s">
        <v>151</v>
      </c>
      <c r="J81" s="147" t="s">
        <v>145</v>
      </c>
      <c r="K81" s="148"/>
      <c r="L81" s="149">
        <v>750</v>
      </c>
      <c r="M81" s="149">
        <v>1050</v>
      </c>
      <c r="N81" s="149">
        <v>985</v>
      </c>
      <c r="O81" s="149">
        <v>4537</v>
      </c>
      <c r="P81" s="150"/>
      <c r="Q81" s="154"/>
    </row>
    <row r="82" s="1" customFormat="1" ht="98.1" customHeight="1" spans="1:17">
      <c r="A82" s="58"/>
      <c r="B82" s="65" t="s">
        <v>225</v>
      </c>
      <c r="C82" s="132"/>
      <c r="D82" s="126" t="s">
        <v>226</v>
      </c>
      <c r="E82" s="127"/>
      <c r="F82" s="128"/>
      <c r="G82" s="128"/>
      <c r="H82" s="138"/>
      <c r="I82" s="146"/>
      <c r="J82" s="147"/>
      <c r="K82" s="148"/>
      <c r="L82" s="149"/>
      <c r="M82" s="149"/>
      <c r="N82" s="149"/>
      <c r="O82" s="149"/>
      <c r="P82" s="150"/>
      <c r="Q82" s="154"/>
    </row>
    <row r="83" s="1" customFormat="1" ht="98.1" customHeight="1" spans="1:17">
      <c r="A83" s="58">
        <v>65</v>
      </c>
      <c r="B83" s="65" t="s">
        <v>227</v>
      </c>
      <c r="C83" s="132" t="s">
        <v>176</v>
      </c>
      <c r="D83" s="130" t="s">
        <v>228</v>
      </c>
      <c r="E83" s="131"/>
      <c r="F83" s="128"/>
      <c r="G83" s="128"/>
      <c r="H83" s="139"/>
      <c r="I83" s="146" t="s">
        <v>151</v>
      </c>
      <c r="J83" s="147" t="s">
        <v>145</v>
      </c>
      <c r="K83" s="148"/>
      <c r="L83" s="149">
        <v>400</v>
      </c>
      <c r="M83" s="149">
        <v>700</v>
      </c>
      <c r="N83" s="149">
        <v>640</v>
      </c>
      <c r="O83" s="149">
        <f>400*700*640*0.75*7.8/1000000</f>
        <v>1048.32</v>
      </c>
      <c r="P83" s="150"/>
      <c r="Q83" s="154"/>
    </row>
    <row r="84" s="1" customFormat="1" ht="98.1" customHeight="1" spans="1:17">
      <c r="A84" s="58"/>
      <c r="B84" s="65" t="s">
        <v>227</v>
      </c>
      <c r="C84" s="132"/>
      <c r="D84" s="130" t="s">
        <v>229</v>
      </c>
      <c r="E84" s="131"/>
      <c r="F84" s="128"/>
      <c r="G84" s="128"/>
      <c r="H84" s="139"/>
      <c r="I84" s="146"/>
      <c r="J84" s="147"/>
      <c r="K84" s="148"/>
      <c r="L84" s="149"/>
      <c r="M84" s="149"/>
      <c r="N84" s="149"/>
      <c r="O84" s="149"/>
      <c r="P84" s="150"/>
      <c r="Q84" s="154"/>
    </row>
    <row r="85" s="1" customFormat="1" ht="98.1" customHeight="1" spans="1:17">
      <c r="A85" s="58">
        <v>66</v>
      </c>
      <c r="B85" s="65" t="s">
        <v>179</v>
      </c>
      <c r="C85" s="132" t="s">
        <v>178</v>
      </c>
      <c r="D85" s="130" t="s">
        <v>179</v>
      </c>
      <c r="E85" s="131"/>
      <c r="F85" s="128"/>
      <c r="G85" s="128"/>
      <c r="H85" s="139"/>
      <c r="I85" s="146">
        <v>1</v>
      </c>
      <c r="J85" s="147" t="s">
        <v>29</v>
      </c>
      <c r="K85" s="148"/>
      <c r="L85" s="149">
        <v>600</v>
      </c>
      <c r="M85" s="149">
        <v>470</v>
      </c>
      <c r="N85" s="149">
        <v>390</v>
      </c>
      <c r="O85" s="149">
        <f>600*470*390*0.75*7.8/1000000</f>
        <v>643.383</v>
      </c>
      <c r="P85" s="150"/>
      <c r="Q85" s="154"/>
    </row>
    <row r="86" s="1" customFormat="1" ht="125.1" customHeight="1" spans="1:17">
      <c r="A86" s="58">
        <v>67</v>
      </c>
      <c r="B86" s="65" t="s">
        <v>230</v>
      </c>
      <c r="C86" s="140" t="s">
        <v>180</v>
      </c>
      <c r="D86" s="126" t="s">
        <v>230</v>
      </c>
      <c r="E86" s="127"/>
      <c r="F86" s="128"/>
      <c r="G86" s="128"/>
      <c r="H86" s="141"/>
      <c r="I86" s="146" t="s">
        <v>151</v>
      </c>
      <c r="J86" s="147" t="s">
        <v>145</v>
      </c>
      <c r="K86" s="148"/>
      <c r="L86" s="149">
        <v>1720</v>
      </c>
      <c r="M86" s="149">
        <v>1110</v>
      </c>
      <c r="N86" s="149">
        <v>1150</v>
      </c>
      <c r="O86" s="149">
        <v>12445</v>
      </c>
      <c r="P86" s="150"/>
      <c r="Q86" s="154"/>
    </row>
    <row r="87" s="1" customFormat="1" ht="125.1" customHeight="1" spans="1:17">
      <c r="A87" s="58"/>
      <c r="B87" s="65" t="s">
        <v>230</v>
      </c>
      <c r="C87" s="140"/>
      <c r="D87" s="126" t="s">
        <v>231</v>
      </c>
      <c r="E87" s="127"/>
      <c r="F87" s="128"/>
      <c r="G87" s="128"/>
      <c r="H87" s="141"/>
      <c r="I87" s="146"/>
      <c r="J87" s="147"/>
      <c r="K87" s="148"/>
      <c r="L87" s="149"/>
      <c r="M87" s="149"/>
      <c r="N87" s="149"/>
      <c r="O87" s="149"/>
      <c r="P87" s="150"/>
      <c r="Q87" s="154"/>
    </row>
    <row r="88" ht="26.25" customHeight="1"/>
    <row r="89" ht="26.25" customHeight="1"/>
    <row r="90" ht="26.25" customHeight="1"/>
    <row r="91" customHeight="1"/>
    <row r="92" ht="28.5" customHeight="1"/>
    <row r="93" ht="26.25" customHeight="1"/>
    <row r="94" ht="26.25" customHeight="1"/>
    <row r="95" ht="26.25" customHeight="1"/>
    <row r="96" ht="28.5" customHeight="1"/>
    <row r="109" spans="1:3">
      <c r="A109" s="4"/>
      <c r="B109" s="4"/>
      <c r="C109" s="4"/>
    </row>
    <row r="110" spans="3:25">
      <c r="C110" s="4"/>
      <c r="D110" s="3"/>
      <c r="E110" s="3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3:25">
      <c r="C111" s="4"/>
      <c r="D111" s="3"/>
      <c r="E111" s="3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3:25">
      <c r="C112" s="4"/>
      <c r="D112" s="3"/>
      <c r="E112" s="3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3:25">
      <c r="C113" s="4"/>
      <c r="D113" s="3"/>
      <c r="E113" s="3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3:25">
      <c r="C114" s="4"/>
      <c r="D114" s="3"/>
      <c r="E114" s="3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3:25">
      <c r="C115" s="4"/>
      <c r="D115" s="3"/>
      <c r="E115" s="3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3:25">
      <c r="C116" s="4"/>
      <c r="D116" s="3"/>
      <c r="E116" s="3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3:25">
      <c r="C117" s="4"/>
      <c r="D117" s="3"/>
      <c r="E117" s="3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3:25">
      <c r="C118" s="4"/>
      <c r="D118" s="3"/>
      <c r="E118" s="3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3:25">
      <c r="C119" s="4"/>
      <c r="D119" s="3"/>
      <c r="E119" s="3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3:25">
      <c r="C120" s="4"/>
      <c r="D120" s="3"/>
      <c r="E120" s="3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3:25">
      <c r="C121" s="4"/>
      <c r="D121" s="3"/>
      <c r="E121" s="3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3:25">
      <c r="C122" s="4"/>
      <c r="D122" s="3"/>
      <c r="E122" s="3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3:25">
      <c r="C123" s="4"/>
      <c r="D123" s="3"/>
      <c r="E123" s="3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3:25">
      <c r="C124" s="4"/>
      <c r="D124" s="3"/>
      <c r="E124" s="3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3:25">
      <c r="C125" s="4"/>
      <c r="D125" s="3"/>
      <c r="E125" s="3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3:25">
      <c r="C126" s="4"/>
      <c r="D126" s="3"/>
      <c r="E126" s="3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3:25">
      <c r="C127" s="4"/>
      <c r="D127" s="3"/>
      <c r="E127" s="3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3:25">
      <c r="C128" s="4"/>
      <c r="D128" s="3"/>
      <c r="E128" s="3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3:25">
      <c r="C129" s="4"/>
      <c r="D129" s="3"/>
      <c r="E129" s="3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3:25">
      <c r="C130" s="4"/>
      <c r="D130" s="3"/>
      <c r="E130" s="3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3:25">
      <c r="C131" s="4"/>
      <c r="D131" s="3"/>
      <c r="E131" s="3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3:25">
      <c r="C132" s="4"/>
      <c r="D132" s="3"/>
      <c r="E132" s="3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3:25">
      <c r="C133" s="4"/>
      <c r="D133" s="3"/>
      <c r="E133" s="3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3:25">
      <c r="C134" s="4"/>
      <c r="D134" s="3"/>
      <c r="E134" s="3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3:25">
      <c r="C135" s="4"/>
      <c r="D135" s="3"/>
      <c r="E135" s="3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3:25">
      <c r="C136" s="4"/>
      <c r="D136" s="3"/>
      <c r="E136" s="3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3:25">
      <c r="C137" s="4"/>
      <c r="D137" s="3"/>
      <c r="E137" s="3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3:25">
      <c r="C138" s="4"/>
      <c r="D138" s="3"/>
      <c r="E138" s="3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3:25">
      <c r="C139" s="4"/>
      <c r="D139" s="3"/>
      <c r="E139" s="3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3:25">
      <c r="C140" s="4"/>
      <c r="D140" s="3"/>
      <c r="E140" s="3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3:25">
      <c r="C141" s="4"/>
      <c r="D141" s="3"/>
      <c r="E141" s="3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3:25">
      <c r="C142" s="4"/>
      <c r="D142" s="3"/>
      <c r="E142" s="3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3:25">
      <c r="C143" s="4"/>
      <c r="D143" s="3"/>
      <c r="E143" s="3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</sheetData>
  <mergeCells count="75">
    <mergeCell ref="L5:N5"/>
    <mergeCell ref="P7:Q7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P32:Q32"/>
    <mergeCell ref="P33:Q33"/>
    <mergeCell ref="P34:Q34"/>
    <mergeCell ref="P35:Q35"/>
    <mergeCell ref="P36:Q36"/>
    <mergeCell ref="P37:Q37"/>
    <mergeCell ref="P38:Q38"/>
    <mergeCell ref="P39:Q39"/>
    <mergeCell ref="P40:Q40"/>
    <mergeCell ref="P41:Q41"/>
    <mergeCell ref="P42:Q42"/>
    <mergeCell ref="P43:Q43"/>
    <mergeCell ref="P44:Q44"/>
    <mergeCell ref="P45:Q45"/>
    <mergeCell ref="P46:Q46"/>
    <mergeCell ref="P47:Q47"/>
    <mergeCell ref="P48:Q48"/>
    <mergeCell ref="P49:Q49"/>
    <mergeCell ref="P50:Q50"/>
    <mergeCell ref="P67:Q67"/>
    <mergeCell ref="P68:Q68"/>
    <mergeCell ref="P69:Q69"/>
    <mergeCell ref="P70:Q70"/>
    <mergeCell ref="P71:Q71"/>
    <mergeCell ref="P72:Q72"/>
    <mergeCell ref="P73:Q73"/>
    <mergeCell ref="P76:Q76"/>
    <mergeCell ref="P77:Q77"/>
    <mergeCell ref="P78:Q78"/>
    <mergeCell ref="P80:Q80"/>
    <mergeCell ref="P81:Q81"/>
    <mergeCell ref="P82:Q82"/>
    <mergeCell ref="P83:Q83"/>
    <mergeCell ref="P84:Q84"/>
    <mergeCell ref="P85:Q85"/>
    <mergeCell ref="P86:Q86"/>
    <mergeCell ref="P87:Q87"/>
    <mergeCell ref="A5:A6"/>
    <mergeCell ref="B5:B6"/>
    <mergeCell ref="C5:C6"/>
    <mergeCell ref="F5:F6"/>
    <mergeCell ref="G5:G6"/>
    <mergeCell ref="H5:H6"/>
    <mergeCell ref="I5:I6"/>
    <mergeCell ref="O5:O6"/>
    <mergeCell ref="A1:D4"/>
    <mergeCell ref="D5:E6"/>
    <mergeCell ref="J5:K6"/>
    <mergeCell ref="P5:Q6"/>
  </mergeCells>
  <pageMargins left="0.32" right="0" top="0.3" bottom="0" header="0" footer="0"/>
  <pageSetup paperSize="5" scale="10" fitToHeight="8" orientation="landscape" horizontalDpi="600"/>
  <headerFooter alignWithMargins="0">
    <oddFooter>&amp;CPage &amp;P</oddFooter>
  </headerFooter>
  <rowBreaks count="2" manualBreakCount="2">
    <brk id="73" max="16" man="1"/>
    <brk id="140" max="256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LIS MOLD</vt:lpstr>
      <vt:lpstr>LIS MOLD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tie003</dc:creator>
  <cp:lastModifiedBy>defra</cp:lastModifiedBy>
  <dcterms:created xsi:type="dcterms:W3CDTF">2023-11-23T02:46:00Z</dcterms:created>
  <dcterms:modified xsi:type="dcterms:W3CDTF">2023-12-03T02:43:36Z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DECC978C7CFF4B46B219A018C44C7BF4_11</vt:lpwstr>
  </property>
  <property fmtid="{D5CDD505-2E9C-101B-9397-08002B2CF9AE}" pid="3" name="KSOProductBuildVer">
    <vt:lpwstr>1033-12.2.0.13306</vt:lpwstr>
  </property>
</Properties>
</file>