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<sst xmlns="http://schemas.openxmlformats.org/spreadsheetml/2006/main" count="2966" uniqueCount="1408">
  <si>
    <t>NO</t>
  </si>
  <si>
    <t>MOLD ID</t>
  </si>
  <si>
    <t>MOLD NAME</t>
  </si>
  <si>
    <r>
      <t>PART NO(</t>
    </r>
    <r>
      <rPr>
        <b/>
        <sz val="11"/>
        <rFont val="微軟正黑體"/>
        <charset val="134"/>
      </rPr>
      <t>客戶料號</t>
    </r>
    <r>
      <rPr>
        <b/>
        <sz val="11"/>
        <rFont val="Arial"/>
        <charset val="134"/>
      </rPr>
      <t>)</t>
    </r>
  </si>
  <si>
    <t>PART PICTURE</t>
  </si>
  <si>
    <t>MOLD PICTURE</t>
  </si>
  <si>
    <t>MODEL</t>
  </si>
  <si>
    <t>CAV</t>
  </si>
  <si>
    <t>GATE SYSTEM</t>
  </si>
  <si>
    <t>SIZE (mm)</t>
  </si>
  <si>
    <t>WEIGHT ( Kg )</t>
  </si>
  <si>
    <t>REMARK</t>
  </si>
  <si>
    <t>L</t>
  </si>
  <si>
    <t>W</t>
  </si>
  <si>
    <t>H</t>
  </si>
  <si>
    <t xml:space="preserve">ACXE26-02340  </t>
  </si>
  <si>
    <t xml:space="preserve">CONECTING BAR 6 HOOKS CONECTING BAR 5 HOOKS </t>
  </si>
  <si>
    <t xml:space="preserve">ACXE26-02340              </t>
  </si>
  <si>
    <t xml:space="preserve">2PK </t>
  </si>
  <si>
    <t xml:space="preserve">SIDE GATE </t>
  </si>
  <si>
    <t>ACXE26-02350</t>
  </si>
  <si>
    <t>ACXH62 - 00710</t>
  </si>
  <si>
    <t xml:space="preserve">FULCRUM SINGLE VENT </t>
  </si>
  <si>
    <t>2PK</t>
  </si>
  <si>
    <t>ACXE24-03640</t>
  </si>
  <si>
    <t xml:space="preserve">HORIZONTALE VANE </t>
  </si>
  <si>
    <t xml:space="preserve">PIN POIN GATE </t>
  </si>
  <si>
    <t>ACXD93 -20200</t>
  </si>
  <si>
    <t xml:space="preserve">PARTICULAR PIECE SUPORT BACK &amp; FRONT </t>
  </si>
  <si>
    <t xml:space="preserve">ACXD93 -20200   </t>
  </si>
  <si>
    <t xml:space="preserve">   ACXD93-20190</t>
  </si>
  <si>
    <t xml:space="preserve">ACXD93-20170    </t>
  </si>
  <si>
    <t xml:space="preserve">PARTICULAR PIECE CHASSIS BACK &amp; FIX FERRIT </t>
  </si>
  <si>
    <t xml:space="preserve">ACXD93-20170     </t>
  </si>
  <si>
    <t xml:space="preserve"> ACXD93 - 20180</t>
  </si>
  <si>
    <t>ACXH63 - 01520</t>
  </si>
  <si>
    <t xml:space="preserve">SHAFT COIL SPRING </t>
  </si>
  <si>
    <t>ACXD93-20210</t>
  </si>
  <si>
    <t xml:space="preserve">PARTICULAR PIACE HOLDER WAYER </t>
  </si>
  <si>
    <t>ACXH10-07660</t>
  </si>
  <si>
    <t xml:space="preserve">CONTROL BOX </t>
  </si>
  <si>
    <t>H03K1090</t>
  </si>
  <si>
    <t xml:space="preserve">PROPELLER </t>
  </si>
  <si>
    <t xml:space="preserve">ACXD50-02590    </t>
  </si>
  <si>
    <t xml:space="preserve">CHASSIS NO HOLE / HOLE </t>
  </si>
  <si>
    <t xml:space="preserve"> ACXD50-02600</t>
  </si>
  <si>
    <t>ACXE20-023360</t>
  </si>
  <si>
    <t>DISCHARGE GRILLE</t>
  </si>
  <si>
    <t>ACXED00-02660(BLACK</t>
  </si>
  <si>
    <t xml:space="preserve">AIR FILTER </t>
  </si>
  <si>
    <t xml:space="preserve">ACXED00-02660(BLACK) </t>
  </si>
  <si>
    <t xml:space="preserve"> ACXD00-02730(BLUE)</t>
  </si>
  <si>
    <t>ACXE24-03670</t>
  </si>
  <si>
    <t xml:space="preserve">VERTICAL VANE &amp; GUIDE </t>
  </si>
  <si>
    <t xml:space="preserve">ACXE24-03670 </t>
  </si>
  <si>
    <t xml:space="preserve"> ACXE24-03680</t>
  </si>
  <si>
    <t>ACXD00-02950</t>
  </si>
  <si>
    <t>AIR FILTER YN                  AIR FILTER PN/LN</t>
  </si>
  <si>
    <t xml:space="preserve">ACXD00-02950 </t>
  </si>
  <si>
    <t>WKJ</t>
  </si>
  <si>
    <t>YUJU</t>
  </si>
  <si>
    <t xml:space="preserve"> ACXD00-02960</t>
  </si>
  <si>
    <t>ACXH02K01090</t>
  </si>
  <si>
    <t xml:space="preserve">BLADE A </t>
  </si>
  <si>
    <t xml:space="preserve">YUJU </t>
  </si>
  <si>
    <t>BLADE B</t>
  </si>
  <si>
    <t xml:space="preserve">BLADE C </t>
  </si>
  <si>
    <t xml:space="preserve">BLADE D </t>
  </si>
  <si>
    <t>ACXH07-00520</t>
  </si>
  <si>
    <t xml:space="preserve">BOSS </t>
  </si>
  <si>
    <t>ACXH06-00520</t>
  </si>
  <si>
    <t xml:space="preserve">SHAFT PLATE </t>
  </si>
  <si>
    <t>ACXD93-21650</t>
  </si>
  <si>
    <t>PARTICULAR PIECE (Inatalation Properly)</t>
  </si>
  <si>
    <t xml:space="preserve">QMOLD </t>
  </si>
  <si>
    <t xml:space="preserve">ACXE20-02470 </t>
  </si>
  <si>
    <t xml:space="preserve">DISCARGE GRILLE WKJ </t>
  </si>
  <si>
    <t>PEC</t>
  </si>
  <si>
    <t xml:space="preserve">ACXD93-21640 </t>
  </si>
  <si>
    <t>PARTICULAR PIACE      (nanoe-X Base )                 PARTICULAR PIECE      (nanoe -X Cover )</t>
  </si>
  <si>
    <t>ACXD93-21630</t>
  </si>
  <si>
    <t>ACXD93-21700</t>
  </si>
  <si>
    <t>PARTICULAR PIECE     (FG CLIP)</t>
  </si>
  <si>
    <t>CAP</t>
  </si>
  <si>
    <t>ACXH62-00770</t>
  </si>
  <si>
    <t>FULCRUM                      ( SINGLE VANE )</t>
  </si>
  <si>
    <t>ACXE39-01020</t>
  </si>
  <si>
    <t xml:space="preserve">INDICATOR 6 LED </t>
  </si>
  <si>
    <t xml:space="preserve">ACXH63-01610  </t>
  </si>
  <si>
    <t>SHAFT R/L</t>
  </si>
  <si>
    <t>ACXH63 01620</t>
  </si>
  <si>
    <t xml:space="preserve">ACXD93-21660 </t>
  </si>
  <si>
    <t xml:space="preserve">PARTICULAR PIECE DUCT &amp; DUCK COVER </t>
  </si>
  <si>
    <t>ACXD93-21670</t>
  </si>
  <si>
    <t>ACXE24-03930</t>
  </si>
  <si>
    <t xml:space="preserve">VERTICAL VANE </t>
  </si>
  <si>
    <t xml:space="preserve">CAP </t>
  </si>
  <si>
    <t>ACXH94 - 00190</t>
  </si>
  <si>
    <t xml:space="preserve">GENERATOR COVER AND BASE </t>
  </si>
  <si>
    <t xml:space="preserve">ACXH94 - 00190 </t>
  </si>
  <si>
    <t>ACXH94 - 00200</t>
  </si>
  <si>
    <t>ACXD93-21710</t>
  </si>
  <si>
    <t>PARTICULAR PIECE INDIATOR FG CLIP</t>
  </si>
  <si>
    <t>ACXE22-02820</t>
  </si>
  <si>
    <t xml:space="preserve">INTAKE GRILLE </t>
  </si>
  <si>
    <t>PMI</t>
  </si>
  <si>
    <t xml:space="preserve">ACXD50-02680 </t>
  </si>
  <si>
    <t xml:space="preserve">CHASSIS </t>
  </si>
  <si>
    <t xml:space="preserve">ACXD50-02680  </t>
  </si>
  <si>
    <t xml:space="preserve">HOT RUNNER </t>
  </si>
  <si>
    <t>ACXDE50 02690</t>
  </si>
  <si>
    <t>ACXE24-03920</t>
  </si>
  <si>
    <t>HORIZONTALE VANE                                                                                         ( SINGLE )</t>
  </si>
  <si>
    <t>HOT RUNNER (SIDE  GATE )</t>
  </si>
  <si>
    <t>ACXE12-02450</t>
  </si>
  <si>
    <t xml:space="preserve">FRONT GRILLE </t>
  </si>
  <si>
    <t xml:space="preserve">ACXE12-02450 </t>
  </si>
  <si>
    <t>ACXE12-02460</t>
  </si>
  <si>
    <t>ACXH10-03380</t>
  </si>
  <si>
    <t>CONTROL BOX &amp; HOLDER PS CORD</t>
  </si>
  <si>
    <t>TKJ SERIES</t>
  </si>
  <si>
    <t>Family mold</t>
  </si>
  <si>
    <t>COLD RUNER</t>
  </si>
  <si>
    <t>967,2</t>
  </si>
  <si>
    <t>ACXH3-00650</t>
  </si>
  <si>
    <t>ACXD00-01270</t>
  </si>
  <si>
    <t>PIN POIN GATE</t>
  </si>
  <si>
    <t>1.422,72</t>
  </si>
  <si>
    <t>ACXD93-10140</t>
  </si>
  <si>
    <t>PARTICULAR PIECE EVAPORATOR</t>
  </si>
  <si>
    <t>SIDE GATE</t>
  </si>
  <si>
    <t>806,2</t>
  </si>
  <si>
    <t>ACXE24-01870</t>
  </si>
  <si>
    <t>HORIZONTAL VANE (SINGLE)</t>
  </si>
  <si>
    <t>HOT RUNNER</t>
  </si>
  <si>
    <t>2.433,6</t>
  </si>
  <si>
    <t>ACXE24-01890</t>
  </si>
  <si>
    <t>HORIZONTAL VANE 2 FLAPS 90</t>
  </si>
  <si>
    <t>ACXE24-01880</t>
  </si>
  <si>
    <t>HORIZONTAL VANE 2 FLAPS 80</t>
  </si>
  <si>
    <t>ACXD50-00630</t>
  </si>
  <si>
    <t>CHASSYS HOLE &amp; NO HOLE #M1</t>
  </si>
  <si>
    <t>ACXD50-01320</t>
  </si>
  <si>
    <t>CHASSYS HOLE &amp; NO HOLE #M2</t>
  </si>
  <si>
    <t>ACXE20-01230</t>
  </si>
  <si>
    <t xml:space="preserve">DISCGRILLE M1 </t>
  </si>
  <si>
    <t>ACXE20-01240</t>
  </si>
  <si>
    <t xml:space="preserve">DISCGRILLE M2 </t>
  </si>
  <si>
    <t>ACXE24-01860</t>
  </si>
  <si>
    <t>SDE GATE</t>
  </si>
  <si>
    <t>170,3</t>
  </si>
  <si>
    <t>58839-0D060</t>
  </si>
  <si>
    <t>PARTICULLAR PIECE 211</t>
  </si>
  <si>
    <t>206,3</t>
  </si>
  <si>
    <t>ACXE26-01520</t>
  </si>
  <si>
    <t>CONECTING BAR 521</t>
  </si>
  <si>
    <t>288,2</t>
  </si>
  <si>
    <t>ACXH62-00440</t>
  </si>
  <si>
    <t>FULLCRUM (DOUBLE VANE)</t>
  </si>
  <si>
    <t>152,8</t>
  </si>
  <si>
    <t>ACXH62-00430</t>
  </si>
  <si>
    <t>FULCRUM (SINGLE VANE)</t>
  </si>
  <si>
    <t>H07K1028</t>
  </si>
  <si>
    <t>SIDE PLATE L ASSY ( SHAFT PLATE)</t>
  </si>
  <si>
    <t>H061039</t>
  </si>
  <si>
    <t>BLADE ( OUTER FRAME ) M1</t>
  </si>
  <si>
    <t>910,8</t>
  </si>
  <si>
    <t>BLADE ( OUTER FRAME ) M2</t>
  </si>
  <si>
    <t>H07K1029</t>
  </si>
  <si>
    <t>SIDE PLATE R ASSY ( SHAFT BLADE)</t>
  </si>
  <si>
    <t>213,4</t>
  </si>
  <si>
    <t>1</t>
  </si>
  <si>
    <t>TSPT10954</t>
  </si>
  <si>
    <t xml:space="preserve">GARNISH  PS UPPER RHD </t>
  </si>
  <si>
    <t>22MY4L45W</t>
  </si>
  <si>
    <t>1 CAV</t>
  </si>
  <si>
    <t>2</t>
  </si>
  <si>
    <t xml:space="preserve">TSPT10879  </t>
  </si>
  <si>
    <t xml:space="preserve">GARNISH D/S UPR RHD +GARNISH CTR UPR RHD  </t>
  </si>
  <si>
    <t xml:space="preserve">TSPT10879      </t>
  </si>
  <si>
    <t xml:space="preserve">2 CAV </t>
  </si>
  <si>
    <t>TSPT10946</t>
  </si>
  <si>
    <t>3</t>
  </si>
  <si>
    <t>TSPT10936</t>
  </si>
  <si>
    <t xml:space="preserve">GARNISH I/PNL LWR RHD </t>
  </si>
  <si>
    <t>4</t>
  </si>
  <si>
    <t>TSPT11030</t>
  </si>
  <si>
    <t xml:space="preserve">GARNISH I/PNL LWR LHD </t>
  </si>
  <si>
    <t>5</t>
  </si>
  <si>
    <t>TSPT10931</t>
  </si>
  <si>
    <t xml:space="preserve">GARNISH DS LWR RHD </t>
  </si>
  <si>
    <t>6</t>
  </si>
  <si>
    <t>TSPT 11038</t>
  </si>
  <si>
    <t xml:space="preserve">GARNIS D/S LWR LHD </t>
  </si>
  <si>
    <t xml:space="preserve">1 CAV </t>
  </si>
  <si>
    <t>ITSP-10-UPR-2024</t>
  </si>
  <si>
    <t xml:space="preserve">RETAINER BOOT MT </t>
  </si>
  <si>
    <t>ITSP-10-UPR-20249</t>
  </si>
  <si>
    <t>TSPT11046</t>
  </si>
  <si>
    <t xml:space="preserve">GARNISH DS UPR LHD + CTR UPR LHD </t>
  </si>
  <si>
    <t>TSPT11053</t>
  </si>
  <si>
    <t>TSPT11059</t>
  </si>
  <si>
    <t xml:space="preserve">GARNISH PS UPR LHD </t>
  </si>
  <si>
    <t>713B0-C0200</t>
  </si>
  <si>
    <t xml:space="preserve">RING </t>
  </si>
  <si>
    <t xml:space="preserve">D55L </t>
  </si>
  <si>
    <t>713B0-C0400</t>
  </si>
  <si>
    <t>LOWER  COVER KNOB BZ310</t>
  </si>
  <si>
    <t>713B0-C0100</t>
  </si>
  <si>
    <t xml:space="preserve">ORNAMENT KNOB </t>
  </si>
  <si>
    <t>JK5-245450-920</t>
  </si>
  <si>
    <t xml:space="preserve">UPPER CASE </t>
  </si>
  <si>
    <t>4L45W</t>
  </si>
  <si>
    <t xml:space="preserve">TIMER GATE </t>
  </si>
  <si>
    <t>JK5-245450-921</t>
  </si>
  <si>
    <t xml:space="preserve">LOWER CASE </t>
  </si>
  <si>
    <t>JK422710- 430</t>
  </si>
  <si>
    <t xml:space="preserve">SHROUD ASSY FAN </t>
  </si>
  <si>
    <t>D26</t>
  </si>
  <si>
    <t>JK422710- 440</t>
  </si>
  <si>
    <t>JKD17494-0020</t>
  </si>
  <si>
    <t xml:space="preserve">DUCT AIR D55L </t>
  </si>
  <si>
    <t>D55L</t>
  </si>
  <si>
    <t>JK222710-0611</t>
  </si>
  <si>
    <t xml:space="preserve">AIR SHROUD FAN </t>
  </si>
  <si>
    <t xml:space="preserve">560 B </t>
  </si>
  <si>
    <t>JK222710-8152</t>
  </si>
  <si>
    <t>JK017470-6250</t>
  </si>
  <si>
    <t xml:space="preserve">DUCT SUB ASSY  AIR </t>
  </si>
  <si>
    <t>JK017470-6211</t>
  </si>
  <si>
    <t>JK017470-6261</t>
  </si>
  <si>
    <t>JK017470-6222</t>
  </si>
  <si>
    <t>JK422710-0890</t>
  </si>
  <si>
    <t xml:space="preserve">SHROUD </t>
  </si>
  <si>
    <t>D74A</t>
  </si>
  <si>
    <t>JK245820-1480</t>
  </si>
  <si>
    <t>DUCT AIR 715B</t>
  </si>
  <si>
    <t>715B</t>
  </si>
  <si>
    <t xml:space="preserve">THREE PLATE </t>
  </si>
  <si>
    <t>JK116628-3740</t>
  </si>
  <si>
    <t>PLATE COVER T86A</t>
  </si>
  <si>
    <t xml:space="preserve">T86A </t>
  </si>
  <si>
    <t>JK0173534-2500</t>
  </si>
  <si>
    <t>AIR GUIDE T86A</t>
  </si>
  <si>
    <t>JK118825-2340</t>
  </si>
  <si>
    <t>COVER T86A</t>
  </si>
  <si>
    <t>JK118741-8550</t>
  </si>
  <si>
    <t xml:space="preserve">TEMP GUIDE ROTARY DOOR </t>
  </si>
  <si>
    <t>JK118741-8540</t>
  </si>
  <si>
    <t>JK017231-8660</t>
  </si>
  <si>
    <t>CLAMP 8660</t>
  </si>
  <si>
    <t>JK 017231-8930</t>
  </si>
  <si>
    <t>CLAMP 8930</t>
  </si>
  <si>
    <t xml:space="preserve">                                                     JK 017231-8930</t>
  </si>
  <si>
    <t>JK-116577-4992</t>
  </si>
  <si>
    <t>PLATE LHD</t>
  </si>
  <si>
    <t xml:space="preserve">JK-116577-4992 </t>
  </si>
  <si>
    <t>PIN POIN</t>
  </si>
  <si>
    <t>JK 116577-4982</t>
  </si>
  <si>
    <t>PLATE RHD</t>
  </si>
  <si>
    <t>PIN POINT</t>
  </si>
  <si>
    <t xml:space="preserve"> JK 146511-9630</t>
  </si>
  <si>
    <t>BRACKET</t>
  </si>
  <si>
    <t xml:space="preserve"> JK116626-2150</t>
  </si>
  <si>
    <t>PLATE COVER</t>
  </si>
  <si>
    <t>JK 116610-8700</t>
  </si>
  <si>
    <t>COVER HEATER 8700</t>
  </si>
  <si>
    <t>JK116610-8690</t>
  </si>
  <si>
    <t>COVER HEATER 8690</t>
  </si>
  <si>
    <t xml:space="preserve"> JK116577-2410</t>
  </si>
  <si>
    <t>PLATE</t>
  </si>
  <si>
    <t>JK5-116626-3510</t>
  </si>
  <si>
    <t>PLATE COVER NEW</t>
  </si>
  <si>
    <t>JK1224440-5501</t>
  </si>
  <si>
    <t xml:space="preserve">BRACKET S/A LH (DS88) </t>
  </si>
  <si>
    <t>JK1224440-4880</t>
  </si>
  <si>
    <t>28</t>
  </si>
  <si>
    <t>JK1224440-2940</t>
  </si>
  <si>
    <t xml:space="preserve">BRACKET S/A RH DS 87 </t>
  </si>
  <si>
    <t>JK1224440-2920</t>
  </si>
  <si>
    <t>COVER (DS63)</t>
  </si>
  <si>
    <t xml:space="preserve">1CAV </t>
  </si>
  <si>
    <t>72413-BZ110-H</t>
  </si>
  <si>
    <t>LEVEL VERTICAL ADJUSTER  RHD</t>
  </si>
  <si>
    <t>72413-BZ120-H</t>
  </si>
  <si>
    <t>LEVEL VERTICAL ADJUSTER  LHD</t>
  </si>
  <si>
    <t>72413-BZ030</t>
  </si>
  <si>
    <t>LEVER VERTICAL ADJUSTER LOCK RH</t>
  </si>
  <si>
    <t>D41N</t>
  </si>
  <si>
    <t xml:space="preserve">SDIE GATE </t>
  </si>
  <si>
    <t>72413-BZ190</t>
  </si>
  <si>
    <t>LEVER VERTICAL ADJUSTER LOCK LH</t>
  </si>
  <si>
    <t>72413-B2110</t>
  </si>
  <si>
    <t>72462-BZ060</t>
  </si>
  <si>
    <t xml:space="preserve">COVER VERTICAL ADJUSTER </t>
  </si>
  <si>
    <t>72462-B2080</t>
  </si>
  <si>
    <t>79925-BZ090</t>
  </si>
  <si>
    <t>COVER NO. 2 SEAT CUSHION RH / LH</t>
  </si>
  <si>
    <t>79225-BZ070</t>
  </si>
  <si>
    <t xml:space="preserve">FUNNEL 8 CAVITY </t>
  </si>
  <si>
    <t xml:space="preserve">FUNNEL 2 CAVITY </t>
  </si>
  <si>
    <t xml:space="preserve">TSPT12058 </t>
  </si>
  <si>
    <t xml:space="preserve">CASE VENT SIDE RH/LH </t>
  </si>
  <si>
    <t>5H45</t>
  </si>
  <si>
    <t>TSPT112059</t>
  </si>
  <si>
    <t xml:space="preserve">TSPT12010 </t>
  </si>
  <si>
    <t>MLDG VENT RH/LH</t>
  </si>
  <si>
    <t xml:space="preserve">TSPT12006 </t>
  </si>
  <si>
    <t xml:space="preserve">TSPT1278 </t>
  </si>
  <si>
    <t>V LOUVER A/B/C/D/E RH/LH (SIDE)</t>
  </si>
  <si>
    <t xml:space="preserve">FAMILIY MOLD </t>
  </si>
  <si>
    <t>TSPT1279</t>
  </si>
  <si>
    <t>TSPT1278</t>
  </si>
  <si>
    <t>TSPT1280</t>
  </si>
  <si>
    <t>TSPT1281</t>
  </si>
  <si>
    <t>TSPT1282</t>
  </si>
  <si>
    <t>TSPT1283</t>
  </si>
  <si>
    <t>TSPT1284</t>
  </si>
  <si>
    <t>TSPT1285</t>
  </si>
  <si>
    <t>TSPT1286</t>
  </si>
  <si>
    <t>TSPT1287</t>
  </si>
  <si>
    <t>TSPT12064</t>
  </si>
  <si>
    <t>H LOUVER A/B/C RH/LH (SIDE)</t>
  </si>
  <si>
    <t>TSPT12065</t>
  </si>
  <si>
    <t>TSPT12066</t>
  </si>
  <si>
    <t>TSPT12067</t>
  </si>
  <si>
    <t>TSPT12068</t>
  </si>
  <si>
    <t>TSPT12069</t>
  </si>
  <si>
    <t>TSPT12088</t>
  </si>
  <si>
    <t>V -LOUVER LINK SIDE RH/LH</t>
  </si>
  <si>
    <t xml:space="preserve">TSPT12088 </t>
  </si>
  <si>
    <t>TSPT12089</t>
  </si>
  <si>
    <t xml:space="preserve">TSPT1290 </t>
  </si>
  <si>
    <t xml:space="preserve">ADD PLATE LWR LH/RH (SIDE) </t>
  </si>
  <si>
    <t>TSPT1291</t>
  </si>
  <si>
    <t>7</t>
  </si>
  <si>
    <t xml:space="preserve">TSPT1270 </t>
  </si>
  <si>
    <t>ADD PLATE SIDE LH/RH (SIDE)</t>
  </si>
  <si>
    <t>TSPT1271</t>
  </si>
  <si>
    <t>8</t>
  </si>
  <si>
    <t>TSPT12072</t>
  </si>
  <si>
    <t>FIN RING SIDE LH/RH (PAINTING SILVER)</t>
  </si>
  <si>
    <t xml:space="preserve">TSPT12072 </t>
  </si>
  <si>
    <t xml:space="preserve">BANANA GATE </t>
  </si>
  <si>
    <t>TSPT12073</t>
  </si>
  <si>
    <t>9</t>
  </si>
  <si>
    <t xml:space="preserve">TSPT12074 </t>
  </si>
  <si>
    <t>FIN RING SIDE LH/RH (MATERIAL)</t>
  </si>
  <si>
    <t>TSPT12075</t>
  </si>
  <si>
    <t>10</t>
  </si>
  <si>
    <t>TSPT12060</t>
  </si>
  <si>
    <t>KNOB VENT SIDE FR/RR LH/RH</t>
  </si>
  <si>
    <t xml:space="preserve">TSPT12060 </t>
  </si>
  <si>
    <t>TSPT12061</t>
  </si>
  <si>
    <t>TSPT12062</t>
  </si>
  <si>
    <t>TSPT12063</t>
  </si>
  <si>
    <t>11</t>
  </si>
  <si>
    <t>TSPT12076</t>
  </si>
  <si>
    <t>H-LOUVER LINK SIDE LH/RH</t>
  </si>
  <si>
    <t xml:space="preserve">TSPT12076 </t>
  </si>
  <si>
    <t>TSPT12077</t>
  </si>
  <si>
    <t>12</t>
  </si>
  <si>
    <t>TSPT12014</t>
  </si>
  <si>
    <t>CASE VENT CTR LH/RH</t>
  </si>
  <si>
    <t>13</t>
  </si>
  <si>
    <t>TSPT12036</t>
  </si>
  <si>
    <t xml:space="preserve">V LOUVER A/B/C/D/E/F LH/RH (CTR) </t>
  </si>
  <si>
    <t xml:space="preserve">TSPT12036 </t>
  </si>
  <si>
    <t>FAMILIY MOLD (12 Cav)</t>
  </si>
  <si>
    <t>TSPT12037</t>
  </si>
  <si>
    <t>TSPT12038</t>
  </si>
  <si>
    <t>TSPT12039</t>
  </si>
  <si>
    <t>TSPT12040</t>
  </si>
  <si>
    <t>TSPT12041</t>
  </si>
  <si>
    <t>TSPT12042</t>
  </si>
  <si>
    <t>TSPT12043</t>
  </si>
  <si>
    <t>TSPT12044</t>
  </si>
  <si>
    <t>TSPT12045</t>
  </si>
  <si>
    <t>TSPT12046</t>
  </si>
  <si>
    <t>TSPT12047</t>
  </si>
  <si>
    <t>TSPT12016</t>
  </si>
  <si>
    <t xml:space="preserve">KNOB VENT CTR FR LH/RH </t>
  </si>
  <si>
    <t>TSPT12017</t>
  </si>
  <si>
    <t>TSPT12018</t>
  </si>
  <si>
    <t>TSPT12019</t>
  </si>
  <si>
    <t xml:space="preserve">TSPT12034 </t>
  </si>
  <si>
    <t>H LOUVER LINK CTR LH/RH</t>
  </si>
  <si>
    <t xml:space="preserve">TSPT12035 </t>
  </si>
  <si>
    <t xml:space="preserve">TSPT12048 </t>
  </si>
  <si>
    <t xml:space="preserve">V LOUVER LINK CTR LH/RH </t>
  </si>
  <si>
    <t xml:space="preserve">TSPT12049 </t>
  </si>
  <si>
    <t>TSPT12050</t>
  </si>
  <si>
    <t>ADD PLATE UPPER LH/RH (CTR)</t>
  </si>
  <si>
    <t xml:space="preserve">TSPT12050 </t>
  </si>
  <si>
    <t>TSPT12051</t>
  </si>
  <si>
    <t xml:space="preserve">TSPT12028 </t>
  </si>
  <si>
    <t>ADD PLATE SIDE LH/RH (CTR)</t>
  </si>
  <si>
    <t>TSPT12029</t>
  </si>
  <si>
    <t>TSPT12022</t>
  </si>
  <si>
    <t>H LOUVER A/B/C LH/RH (CTR)</t>
  </si>
  <si>
    <t xml:space="preserve">TSPT12022 </t>
  </si>
  <si>
    <t>TSPT12023</t>
  </si>
  <si>
    <t>TSPT12024</t>
  </si>
  <si>
    <t>TSPT12025</t>
  </si>
  <si>
    <t>TSPT12026</t>
  </si>
  <si>
    <t>TSPT12027</t>
  </si>
  <si>
    <t>20</t>
  </si>
  <si>
    <t>TSPT12015</t>
  </si>
  <si>
    <t xml:space="preserve">HOLDER HAZARD </t>
  </si>
  <si>
    <t>21</t>
  </si>
  <si>
    <t xml:space="preserve">TSPT/12032 </t>
  </si>
  <si>
    <t>FIN RING CTR LH/RH (MATERIAL)</t>
  </si>
  <si>
    <t>TSPT12033</t>
  </si>
  <si>
    <t>22</t>
  </si>
  <si>
    <t xml:space="preserve">TSPT/12030 </t>
  </si>
  <si>
    <t xml:space="preserve">FIN RING CTR LH/RH (PAINTING SILVER) </t>
  </si>
  <si>
    <t>TSPT12031</t>
  </si>
  <si>
    <t>23</t>
  </si>
  <si>
    <t>TSPT11858</t>
  </si>
  <si>
    <t xml:space="preserve">CASE VENT UNDER </t>
  </si>
  <si>
    <t>24</t>
  </si>
  <si>
    <t xml:space="preserve">TSPT11859 </t>
  </si>
  <si>
    <t>BAREL (AIR OUTLET UNDER COVER)</t>
  </si>
  <si>
    <t>25</t>
  </si>
  <si>
    <t xml:space="preserve">TSPT11860 </t>
  </si>
  <si>
    <t xml:space="preserve">FRICTION PLATE </t>
  </si>
  <si>
    <t>AE060359-2030</t>
  </si>
  <si>
    <t xml:space="preserve">INLET TANK </t>
  </si>
  <si>
    <t>AE060359-1910</t>
  </si>
  <si>
    <t xml:space="preserve">INLET TANK  T00A </t>
  </si>
  <si>
    <t>T00A</t>
  </si>
  <si>
    <t>AE060359-1920</t>
  </si>
  <si>
    <t>7812A603</t>
  </si>
  <si>
    <t xml:space="preserve">PANEL AIR GUIDE LHD </t>
  </si>
  <si>
    <t>22MY</t>
  </si>
  <si>
    <t>7812A604</t>
  </si>
  <si>
    <t xml:space="preserve">PANEL AIR GUIDE RHD </t>
  </si>
  <si>
    <t>92116005AP</t>
  </si>
  <si>
    <t xml:space="preserve">23MY </t>
  </si>
  <si>
    <t>92117005AP</t>
  </si>
  <si>
    <t>58164-0D140</t>
  </si>
  <si>
    <t>FRONT UPPER PANEL RHD</t>
  </si>
  <si>
    <t>1.300</t>
  </si>
  <si>
    <t>3.800</t>
  </si>
  <si>
    <t>58164-0D150</t>
  </si>
  <si>
    <t>FRONT UPPER PANEL LHD</t>
  </si>
  <si>
    <t>58816-0D060</t>
  </si>
  <si>
    <t>FR SIDE PANEL RHD</t>
  </si>
  <si>
    <t>FAMILY MOLD (2)</t>
  </si>
  <si>
    <t>58817-0D060</t>
  </si>
  <si>
    <t>58951-0D250    (1F332-057G)</t>
  </si>
  <si>
    <t>DOOR OUTER PVC</t>
  </si>
  <si>
    <t>58951-0D250 (1F332-057G)</t>
  </si>
  <si>
    <t>1.200</t>
  </si>
  <si>
    <t xml:space="preserve">58951-0D100 </t>
  </si>
  <si>
    <t>DOOR OUTER PIG</t>
  </si>
  <si>
    <t>1.800</t>
  </si>
  <si>
    <t>58913-0D070</t>
  </si>
  <si>
    <t>BOX PANEL LOW</t>
  </si>
  <si>
    <t>4.600</t>
  </si>
  <si>
    <t>58911-0D420</t>
  </si>
  <si>
    <t>BOX SIDE PANEL NO.1 &amp; NO.2 LH</t>
  </si>
  <si>
    <t>58912-0D060</t>
  </si>
  <si>
    <t>58911-0D410</t>
  </si>
  <si>
    <t>BOX SIDE PANEL NO.1 &amp; NO.2 RH</t>
  </si>
  <si>
    <t>58912-0D050</t>
  </si>
  <si>
    <t>58823-0D030</t>
  </si>
  <si>
    <t>BOX CONSOLE</t>
  </si>
  <si>
    <t>2.300</t>
  </si>
  <si>
    <t>58839-0D070</t>
  </si>
  <si>
    <t>COVER CONSOLE BOX HOLE LHD</t>
  </si>
  <si>
    <t>COVER CONSOLE BOX HOLE RHD</t>
  </si>
  <si>
    <t>58837-0D140</t>
  </si>
  <si>
    <t>CUP HOLDER LHD</t>
  </si>
  <si>
    <t>58837-0D130</t>
  </si>
  <si>
    <t>CUP HOLDER RHD</t>
  </si>
  <si>
    <t>58952-0D100</t>
  </si>
  <si>
    <t>DOOR INNER</t>
  </si>
  <si>
    <t>58951-0D160         (1F332-056G)</t>
  </si>
  <si>
    <t>DOOR OUTER FAB</t>
  </si>
  <si>
    <t>58951-0D160 (1F332-056G)</t>
  </si>
  <si>
    <t>58961-0D050</t>
  </si>
  <si>
    <t>HINGE</t>
  </si>
  <si>
    <t>58849-0D030</t>
  </si>
  <si>
    <t>LED COVER</t>
  </si>
  <si>
    <t>58974-12050</t>
  </si>
  <si>
    <t>LOCK BASE</t>
  </si>
  <si>
    <t>81.1</t>
  </si>
  <si>
    <t>58976-0D030</t>
  </si>
  <si>
    <t>LOCK STRIKER</t>
  </si>
  <si>
    <t>58921-0D050</t>
  </si>
  <si>
    <t>RR CONSOLE UPER HIGH</t>
  </si>
  <si>
    <t>SUBMARINE</t>
  </si>
  <si>
    <t>58921-0D040</t>
  </si>
  <si>
    <t>RR CONSOLE UPPER LOWER</t>
  </si>
  <si>
    <t>2.000</t>
  </si>
  <si>
    <t>58923-0D080  (1F1A2-042G)</t>
  </si>
  <si>
    <t>RR END PANEL</t>
  </si>
  <si>
    <t>58923-0D080 (1F1A2-042G)</t>
  </si>
  <si>
    <t>1.600</t>
  </si>
  <si>
    <t>58968-0D030</t>
  </si>
  <si>
    <t>SHIM</t>
  </si>
  <si>
    <t xml:space="preserve">58816-01070 </t>
  </si>
  <si>
    <t>FR SIDE PANEL LHD</t>
  </si>
  <si>
    <t>58817-0D070</t>
  </si>
  <si>
    <t>73610-60KA0</t>
  </si>
  <si>
    <t xml:space="preserve">LOUVER COMP REAR </t>
  </si>
  <si>
    <t>SI4W</t>
  </si>
  <si>
    <t>71555-61J00</t>
  </si>
  <si>
    <t xml:space="preserve">COVER CARRIER HOOK </t>
  </si>
  <si>
    <t>95426-60KA0</t>
  </si>
  <si>
    <t xml:space="preserve">GARNIS AIR INLET </t>
  </si>
  <si>
    <t>ES40220521ZNW3</t>
  </si>
  <si>
    <t>REAR PLATE SUPER WHITE</t>
  </si>
  <si>
    <t xml:space="preserve">SUBMARINE </t>
  </si>
  <si>
    <t>ES40220550ANW3</t>
  </si>
  <si>
    <t>SWITCH BOX ASSY SUPER WHITE</t>
  </si>
  <si>
    <t xml:space="preserve">SID EGATE </t>
  </si>
  <si>
    <t>ET4144101ZNW1</t>
  </si>
  <si>
    <t>STAND COVER MILKY WHITE</t>
  </si>
  <si>
    <t>122TZ5001AGY</t>
  </si>
  <si>
    <t>LOUVER ASSY GREY</t>
  </si>
  <si>
    <t>ET4140405ZNGY</t>
  </si>
  <si>
    <t xml:space="preserve">JOINT PIPE A &amp; B </t>
  </si>
  <si>
    <t>ET4140406ZNGY</t>
  </si>
  <si>
    <t>15TGU1951</t>
  </si>
  <si>
    <t xml:space="preserve">LOUVER 15 PANASONIC </t>
  </si>
  <si>
    <t>15TGU1801GY1-E</t>
  </si>
  <si>
    <t>BLADE 15 CM TGU GRAY</t>
  </si>
  <si>
    <t>15TGU1801GY1</t>
  </si>
  <si>
    <t>BLADE 15TGU GRAY</t>
  </si>
  <si>
    <t>ES40300553ZNGY1</t>
  </si>
  <si>
    <t>SWITCH PANEL ES)</t>
  </si>
  <si>
    <t>1610Z0801AM-2</t>
  </si>
  <si>
    <t>BLADE 40 NATURAL</t>
  </si>
  <si>
    <t>25RUN5961A</t>
  </si>
  <si>
    <t>SHUTTE SUPPORT (BLACK)</t>
  </si>
  <si>
    <t>20TGU3900D</t>
  </si>
  <si>
    <t>FRAME 20 CM BLACK</t>
  </si>
  <si>
    <t>ET4141002ZN</t>
  </si>
  <si>
    <t>SWITCH COVER ET4014</t>
  </si>
  <si>
    <t>ET4140407ZNGY</t>
  </si>
  <si>
    <t>JOINT PIPE C</t>
  </si>
  <si>
    <t xml:space="preserve">ET4140407ZNGY </t>
  </si>
  <si>
    <t>ET4140408ZNLGY</t>
  </si>
  <si>
    <t>JOINT PIPE D</t>
  </si>
  <si>
    <t>122TZ1483AN</t>
  </si>
  <si>
    <t xml:space="preserve">LOUVER GEAR </t>
  </si>
  <si>
    <t>SB001</t>
  </si>
  <si>
    <t>SWITCH BOX #1</t>
  </si>
  <si>
    <t>25RUN1801BKGY</t>
  </si>
  <si>
    <t>BLADE 25 RQN3 GREY</t>
  </si>
  <si>
    <t xml:space="preserve">ES4030521ZNW </t>
  </si>
  <si>
    <t xml:space="preserve">REAR PLATE </t>
  </si>
  <si>
    <t>EP40500553ZNG2</t>
  </si>
  <si>
    <t>SWITCH PANEL FRESH GREEN (NEW)</t>
  </si>
  <si>
    <t>EP40500553ZNGY1</t>
  </si>
  <si>
    <t>SWITCH PANEL GREY KDK</t>
  </si>
  <si>
    <t>EP40500553ZNA2</t>
  </si>
  <si>
    <t>SWITCH PANEL SKY BLUE</t>
  </si>
  <si>
    <t>EP40500553ZND2</t>
  </si>
  <si>
    <t xml:space="preserve">SWITCH PANEL SWEET ORANGE </t>
  </si>
  <si>
    <t>EP40500553ZNLGY</t>
  </si>
  <si>
    <t xml:space="preserve"> SWITCH PANEL LIGHT GREY</t>
  </si>
  <si>
    <t>ER30309</t>
  </si>
  <si>
    <t xml:space="preserve">FRONT CASE </t>
  </si>
  <si>
    <t>ER3030902ZNW1</t>
  </si>
  <si>
    <t xml:space="preserve">REAR CASE </t>
  </si>
  <si>
    <t>ER3030200DNGY</t>
  </si>
  <si>
    <t>FRONT CASE ASSY BLUE</t>
  </si>
  <si>
    <t>FRONT CASE ASSY GREY</t>
  </si>
  <si>
    <t>S03S10510D-H</t>
  </si>
  <si>
    <t>BOTTOM PLATE(SOKOITA) NEW</t>
  </si>
  <si>
    <t>S03S10510B</t>
  </si>
  <si>
    <t>BOTTOM PLATE (SOKOITA)</t>
  </si>
  <si>
    <t>17CDUN801</t>
  </si>
  <si>
    <t xml:space="preserve">BLADE 17 SIROCCO </t>
  </si>
  <si>
    <t>17CDUN90</t>
  </si>
  <si>
    <t xml:space="preserve">CASSING 17 SIROCCO </t>
  </si>
  <si>
    <t>S03S10505A</t>
  </si>
  <si>
    <t>BASE HONTAI</t>
  </si>
  <si>
    <t>20TGU0801TBR</t>
  </si>
  <si>
    <t>BLADE 20 CM BROWN</t>
  </si>
  <si>
    <t>20TGU0801TGY1</t>
  </si>
  <si>
    <t>BLADE GREY 20TGU</t>
  </si>
  <si>
    <t>20TGU0801TGY-1</t>
  </si>
  <si>
    <t>BLADE GREY 20TGU GREY</t>
  </si>
  <si>
    <t>BLADE SIROCO NEW</t>
  </si>
  <si>
    <t>00430853</t>
  </si>
  <si>
    <t>SIDE CAP DOOR PCR &amp;PCL BB258 GS</t>
  </si>
  <si>
    <t>00430852</t>
  </si>
  <si>
    <t>SIDE CAP DOOR PCR &amp;PCL BB278 GS</t>
  </si>
  <si>
    <t>00430854</t>
  </si>
  <si>
    <t>SIDE CAP DOOR PCR &amp;PCL BB238 GS</t>
  </si>
  <si>
    <t>00430850</t>
  </si>
  <si>
    <t>CAPE DOOR PCB G W550</t>
  </si>
  <si>
    <t>00430987</t>
  </si>
  <si>
    <t xml:space="preserve">PROTECTOR COVER </t>
  </si>
  <si>
    <t>00430914</t>
  </si>
  <si>
    <t xml:space="preserve">CAP DOOR FC TOP BN 209 </t>
  </si>
  <si>
    <t>00430915</t>
  </si>
  <si>
    <t xml:space="preserve">MOLD CAP DOOR FC BOTTOM  BN 209 </t>
  </si>
  <si>
    <t>FRAME DOOR FC W550</t>
  </si>
  <si>
    <t>AWW005DG01G1FG5/G1-WG5</t>
  </si>
  <si>
    <t>Pulsator Unit 50B1</t>
  </si>
  <si>
    <t xml:space="preserve">SiIDE GATE </t>
  </si>
  <si>
    <t>L005D-0JL10AB</t>
  </si>
  <si>
    <t xml:space="preserve"> Pulsator (Double) W95BC/FC No Check (A)</t>
  </si>
  <si>
    <t xml:space="preserve">SIDE HATE </t>
  </si>
  <si>
    <t>W005D-0PK50AB</t>
  </si>
  <si>
    <t xml:space="preserve"> PULSATOR ( Double )W96/W86 DA</t>
  </si>
  <si>
    <t>L3102-0KV00TGB</t>
  </si>
  <si>
    <t>SPIN LID W75</t>
  </si>
  <si>
    <t>L3215-0L15N</t>
  </si>
  <si>
    <t>SPINER CAP</t>
  </si>
  <si>
    <t>W3462-0NG00</t>
  </si>
  <si>
    <t>BRAKE SHOE (NEW)</t>
  </si>
  <si>
    <t>W2300-OCDOO</t>
  </si>
  <si>
    <t>FILTER CAP A</t>
  </si>
  <si>
    <t>W2208-OCDOO</t>
  </si>
  <si>
    <t>FILTER COVER</t>
  </si>
  <si>
    <t>W2205-OCDOO</t>
  </si>
  <si>
    <t>FILTER FRAME</t>
  </si>
  <si>
    <t>AWW0159G05G0-DG0</t>
  </si>
  <si>
    <t>WASH LID 86/96</t>
  </si>
  <si>
    <t>PIN POIN GAT E</t>
  </si>
  <si>
    <t>L0159-0LS00WA</t>
  </si>
  <si>
    <t>WASH LID 80/90</t>
  </si>
  <si>
    <t>W3102-0NL00HG</t>
  </si>
  <si>
    <t>SPIN LID 86/96</t>
  </si>
  <si>
    <t>W0130-0MV00WA</t>
  </si>
  <si>
    <t>PANEL A W140</t>
  </si>
  <si>
    <t>W0130-0MU00KA</t>
  </si>
  <si>
    <t>L2208-0LS00AB</t>
  </si>
  <si>
    <t>FILTER COVER W140</t>
  </si>
  <si>
    <t>-</t>
  </si>
  <si>
    <t>W0301-0NT00HGR</t>
  </si>
  <si>
    <t>BASE A W140</t>
  </si>
  <si>
    <t>W0301-0MU00HFR</t>
  </si>
  <si>
    <t>W0301-0PC00HFR</t>
  </si>
  <si>
    <t>L0301-0LS00WA</t>
  </si>
  <si>
    <t>W130-0M***</t>
  </si>
  <si>
    <t>PANEL A 87/97</t>
  </si>
  <si>
    <t>L0156-0DC5NKAR</t>
  </si>
  <si>
    <t>BACK PANEL</t>
  </si>
  <si>
    <t>AWW0222G01G1-WG</t>
  </si>
  <si>
    <t>FEED HOUSE HOLDER B</t>
  </si>
  <si>
    <t>AWW0293G01G1-WG5</t>
  </si>
  <si>
    <t xml:space="preserve">OVER FLOW JOIN </t>
  </si>
  <si>
    <t xml:space="preserve">SIDE GAT </t>
  </si>
  <si>
    <t>1-004-2-30001</t>
  </si>
  <si>
    <t>CASE TOP HT501 NEW TIMER NO TIMER  #5</t>
  </si>
  <si>
    <t>1-004-2-30012</t>
  </si>
  <si>
    <t>CASE  BOTTOM HT501 OLD#3</t>
  </si>
  <si>
    <t xml:space="preserve">CASE TOP BOTTOM HT501 #4 </t>
  </si>
  <si>
    <t>1-004-2-30023</t>
  </si>
  <si>
    <t>BUTTON ORANGE</t>
  </si>
  <si>
    <t>1-004-2-30038</t>
  </si>
  <si>
    <t xml:space="preserve">CASE TOP BOTTOM KOIZUMI </t>
  </si>
  <si>
    <t>1-004-2-30039</t>
  </si>
  <si>
    <t>1-004-2-30027</t>
  </si>
  <si>
    <t xml:space="preserve"> BUTTON ON /OFF BRACKET /SLIDER KOIZUMI</t>
  </si>
  <si>
    <t>1-004-2-30032</t>
  </si>
  <si>
    <t>1-004-2-30034</t>
  </si>
  <si>
    <t>1-004-2-30010</t>
  </si>
  <si>
    <t xml:space="preserve">CASE TOP BOTTOM G5 </t>
  </si>
  <si>
    <t>1-004-2-30021</t>
  </si>
  <si>
    <t>1-004-2-30028</t>
  </si>
  <si>
    <t xml:space="preserve">BUTTON A/B G5 </t>
  </si>
  <si>
    <t>1-004-2-30042</t>
  </si>
  <si>
    <t>1-004-2-30011</t>
  </si>
  <si>
    <t xml:space="preserve">CASE TOP BOTTOM PANASONIC </t>
  </si>
  <si>
    <t>1-004-2-30022</t>
  </si>
  <si>
    <t>1-004-02-30037</t>
  </si>
  <si>
    <t xml:space="preserve">DIAL KNOB PANASONIC </t>
  </si>
  <si>
    <t xml:space="preserve">SUB MARINE </t>
  </si>
  <si>
    <t>1-009-2-10004</t>
  </si>
  <si>
    <t xml:space="preserve">JOIN BOX B MIDDLE HT501 #2 </t>
  </si>
  <si>
    <t>1-009-2-10003</t>
  </si>
  <si>
    <t>JOIN BOX A/C  HT501#2</t>
  </si>
  <si>
    <t>1-009-2-10005</t>
  </si>
  <si>
    <t>JOIN BOX B HT-501 #1</t>
  </si>
  <si>
    <t>SIDE GAT E</t>
  </si>
  <si>
    <t>1-009-2-10043</t>
  </si>
  <si>
    <t>JOIN BOX A ( TOP G1)</t>
  </si>
  <si>
    <t>1-009-2-10011</t>
  </si>
  <si>
    <t>JOIN BOX A/C M1 #1</t>
  </si>
  <si>
    <t>1-009-2-10012</t>
  </si>
  <si>
    <t>1-009-2-10013</t>
  </si>
  <si>
    <t>JOIN BOX B M1  #1</t>
  </si>
  <si>
    <t>1-009-2-10016</t>
  </si>
  <si>
    <t>JOIN BOX A/C H1,H2,H3,/Z1</t>
  </si>
  <si>
    <t>1-009-2-10017</t>
  </si>
  <si>
    <t>1-009-2-10039</t>
  </si>
  <si>
    <t>JOIN BOX B G5</t>
  </si>
  <si>
    <t>1-009-2-10037</t>
  </si>
  <si>
    <t xml:space="preserve">JOINT BOX A/C G5 </t>
  </si>
  <si>
    <t>1-003-2-40006</t>
  </si>
  <si>
    <t>PLUG CASE TOP BOTTOM G5</t>
  </si>
  <si>
    <t>1-003-2-40007</t>
  </si>
  <si>
    <t>1-009-2-10047</t>
  </si>
  <si>
    <t>JOIN BOX A PANASONIC Q5</t>
  </si>
  <si>
    <t>1-009-2-10049</t>
  </si>
  <si>
    <t xml:space="preserve">JOIN BOX B PANASONIC Q5 </t>
  </si>
  <si>
    <t>1-004-2-30069</t>
  </si>
  <si>
    <t>BUTTON HT-503</t>
  </si>
  <si>
    <t>1-004-2-30067</t>
  </si>
  <si>
    <t xml:space="preserve">CASE TOP BOTTOM HT503 </t>
  </si>
  <si>
    <t>1-004-2-30068</t>
  </si>
  <si>
    <t>1-004-2-30072</t>
  </si>
  <si>
    <t>BUTTON HT 504 TIMER</t>
  </si>
  <si>
    <t>1-004-2-30070</t>
  </si>
  <si>
    <t>CASE TOP BUTTOM HT504 TIMER</t>
  </si>
  <si>
    <t>1-004-2-30071</t>
  </si>
  <si>
    <t>JOIN BOX A M1  #2</t>
  </si>
  <si>
    <t>1-004-2-30075</t>
  </si>
  <si>
    <t xml:space="preserve"> BUTTON HT708</t>
  </si>
  <si>
    <t>1-004-2-30074</t>
  </si>
  <si>
    <t xml:space="preserve">CASE TOP BOTTOM HT708 </t>
  </si>
  <si>
    <t>JOIN BOX A/C HTT501 G1 #3</t>
  </si>
  <si>
    <t>1-004-2-30024</t>
  </si>
  <si>
    <t>BUTTON HT501 #3</t>
  </si>
  <si>
    <t xml:space="preserve">CASE TOP BOTTOM HT 501 TIMER NO TIMER #6  </t>
  </si>
  <si>
    <t>1-004-2-30089</t>
  </si>
  <si>
    <t>CASE TOP HT711</t>
  </si>
  <si>
    <t>77470-3M3A-T710-20</t>
  </si>
  <si>
    <t>GARN SIDE DEF</t>
  </si>
  <si>
    <t>3M0A</t>
  </si>
  <si>
    <t>77210-3M3A-T010-20</t>
  </si>
  <si>
    <t xml:space="preserve">LID INST DR/AS/SIDE LWR R/L </t>
  </si>
  <si>
    <t>77215-3M3A-T010-20</t>
  </si>
  <si>
    <t>77105-3M3A-T010-20</t>
  </si>
  <si>
    <t xml:space="preserve">LID INST R/L SIDE UPPER </t>
  </si>
  <si>
    <t>77110-3M3A-T010-20</t>
  </si>
  <si>
    <t>77130-3M0A-V000</t>
  </si>
  <si>
    <t xml:space="preserve">LID ASSY TWEETER R/L </t>
  </si>
  <si>
    <t>77135-3M0A-V000</t>
  </si>
  <si>
    <t>77130-3M3A-T110-M1</t>
  </si>
  <si>
    <t>77135-3M3A-T110-M1</t>
  </si>
  <si>
    <t>58832-KK180</t>
  </si>
  <si>
    <t xml:space="preserve">GARNISH CONSOLE UPPER PANEL ,RR MT RHD </t>
  </si>
  <si>
    <t>867B</t>
  </si>
  <si>
    <t xml:space="preserve">SIEDE GATE </t>
  </si>
  <si>
    <t>58832-KK190</t>
  </si>
  <si>
    <t xml:space="preserve">GAARNISH CONSOLE UPPER PANEL ,RR MT LHD </t>
  </si>
  <si>
    <t>58832-KK130</t>
  </si>
  <si>
    <t xml:space="preserve">GARNISH CONSOLE UPPER PANEL  AT RHD </t>
  </si>
  <si>
    <t xml:space="preserve"> </t>
  </si>
  <si>
    <t>58832-KK200</t>
  </si>
  <si>
    <t xml:space="preserve">GARNISH CONSOLE UPPER PANEL  AT LHD </t>
  </si>
  <si>
    <t>58837-BZ030</t>
  </si>
  <si>
    <t xml:space="preserve">BOX CONSOLE  CUP HOLDER </t>
  </si>
  <si>
    <t xml:space="preserve">D40L </t>
  </si>
  <si>
    <t>55545-BZ150</t>
  </si>
  <si>
    <t xml:space="preserve">COVER FUSE BOX OPENING </t>
  </si>
  <si>
    <t>82674-BZ010</t>
  </si>
  <si>
    <t xml:space="preserve">COVER JUNCTION </t>
  </si>
  <si>
    <t>82676-BZ010</t>
  </si>
  <si>
    <t>55315-BZ080</t>
  </si>
  <si>
    <t xml:space="preserve">SPACER INSTRUMEN PANEL NO.1/2 RH/LH </t>
  </si>
  <si>
    <t>55316-BZ010</t>
  </si>
  <si>
    <t>58811-BZ120</t>
  </si>
  <si>
    <t xml:space="preserve">BOX CONSOLE  </t>
  </si>
  <si>
    <t>55404-BZ240</t>
  </si>
  <si>
    <t xml:space="preserve">PANEL S/AINSTR CLUSTER FINISH </t>
  </si>
  <si>
    <t xml:space="preserve">55045 - BZ190 </t>
  </si>
  <si>
    <t xml:space="preserve">PANEL S/A INSTR PANEL FINISH LOWER </t>
  </si>
  <si>
    <t xml:space="preserve">555061-S4006 </t>
  </si>
  <si>
    <t xml:space="preserve">SUPPORT </t>
  </si>
  <si>
    <t xml:space="preserve">D40D </t>
  </si>
  <si>
    <t>SIDE GATE 2</t>
  </si>
  <si>
    <t>55061-S4013</t>
  </si>
  <si>
    <t xml:space="preserve">ROD N0.1 RH/LH </t>
  </si>
  <si>
    <t xml:space="preserve">FAMILY MOLD </t>
  </si>
  <si>
    <t>SIDE GATE 4</t>
  </si>
  <si>
    <t xml:space="preserve">55061-S4014 </t>
  </si>
  <si>
    <t>55061- S4015</t>
  </si>
  <si>
    <t xml:space="preserve">ROD N0.2 RH/LH </t>
  </si>
  <si>
    <t xml:space="preserve">55061- S4016 </t>
  </si>
  <si>
    <t>55061-S4017</t>
  </si>
  <si>
    <t xml:space="preserve">BUSH </t>
  </si>
  <si>
    <t>SIDE GATE 8</t>
  </si>
  <si>
    <t>55061-S4005</t>
  </si>
  <si>
    <t xml:space="preserve">KNOB </t>
  </si>
  <si>
    <t>55061-S4003</t>
  </si>
  <si>
    <t xml:space="preserve">HOUSING RH/LH </t>
  </si>
  <si>
    <t>DIRECT GATE 2</t>
  </si>
  <si>
    <t>55061-S4004</t>
  </si>
  <si>
    <t>55061-S4007</t>
  </si>
  <si>
    <t>BLADE NO. 1/2</t>
  </si>
  <si>
    <t>55061-S4008</t>
  </si>
  <si>
    <t>55061-S4011</t>
  </si>
  <si>
    <t xml:space="preserve">BLADE NO.4 RH/LH </t>
  </si>
  <si>
    <t>55061-S4012</t>
  </si>
  <si>
    <t>55061-S4009</t>
  </si>
  <si>
    <t>BLADE NO.3 RH/LH</t>
  </si>
  <si>
    <t>55061-S4010</t>
  </si>
  <si>
    <t>55548-BZ010</t>
  </si>
  <si>
    <t xml:space="preserve">COVER INST PANEL (RHD)                                                                                                        COVER INST PANEL NO.2      (LHD)                       </t>
  </si>
  <si>
    <t xml:space="preserve">  55548-BZ010</t>
  </si>
  <si>
    <t>TUNNEL         G ATE</t>
  </si>
  <si>
    <t>55549-BZ010</t>
  </si>
  <si>
    <t>55561-BZ040</t>
  </si>
  <si>
    <t xml:space="preserve">BEZEL INST PANEL REG NO.2 (RHD) HOLE RH/LH </t>
  </si>
  <si>
    <t>55562-BZ010</t>
  </si>
  <si>
    <t xml:space="preserve">55561-BZ050 </t>
  </si>
  <si>
    <t xml:space="preserve">BEZEL INST PANEL REG NO.1 (LHD) NOHOLE RH/LH </t>
  </si>
  <si>
    <t xml:space="preserve">55561-BZ050        </t>
  </si>
  <si>
    <t>TUNNEL G ATE</t>
  </si>
  <si>
    <t>55562-BZ020</t>
  </si>
  <si>
    <t>55561-BZ060</t>
  </si>
  <si>
    <t xml:space="preserve">BEZEL INST PANEL REG NO.2(LHD) HOLE RH/LH </t>
  </si>
  <si>
    <t xml:space="preserve">55561-BZ060    </t>
  </si>
  <si>
    <t>55562- BZ050</t>
  </si>
  <si>
    <t>55063-S4050</t>
  </si>
  <si>
    <t xml:space="preserve">55063-S4050  </t>
  </si>
  <si>
    <t>55063-S4051</t>
  </si>
  <si>
    <t>55063-S4056</t>
  </si>
  <si>
    <t>CENTER FIN RH/LH</t>
  </si>
  <si>
    <t>55063 - S4057</t>
  </si>
  <si>
    <t>555063 -S4054</t>
  </si>
  <si>
    <t xml:space="preserve">SIDE FIN RH/LH </t>
  </si>
  <si>
    <t>55063 -S4055</t>
  </si>
  <si>
    <t>55063-S4058</t>
  </si>
  <si>
    <t xml:space="preserve">JOINT </t>
  </si>
  <si>
    <t>55063-S4052</t>
  </si>
  <si>
    <t>BAREL LH/RH</t>
  </si>
  <si>
    <t xml:space="preserve">TUNEL GATE </t>
  </si>
  <si>
    <t>55063-S4053</t>
  </si>
  <si>
    <t>55063 -S4059</t>
  </si>
  <si>
    <t>55063-S4060</t>
  </si>
  <si>
    <t>88570-VT003</t>
  </si>
  <si>
    <t xml:space="preserve">BLADE ROOF SIDE REGISTER NO.1 </t>
  </si>
  <si>
    <t>560 B</t>
  </si>
  <si>
    <t>88570-VT004</t>
  </si>
  <si>
    <t xml:space="preserve">BLADE ROOF SIDE REGISTER NO.2 </t>
  </si>
  <si>
    <t xml:space="preserve">4 CAV </t>
  </si>
  <si>
    <t>88570-VT001</t>
  </si>
  <si>
    <t>BAREL NO.1 (GRILLE ASSY AIR OUTLET )</t>
  </si>
  <si>
    <t xml:space="preserve">1  CAV </t>
  </si>
  <si>
    <t xml:space="preserve">CHANGE INSERT </t>
  </si>
  <si>
    <t>88570-VT002</t>
  </si>
  <si>
    <t>BAREL NO.2 (GRILLE ASSY AIR OUTLET)</t>
  </si>
  <si>
    <t>88570-VT007</t>
  </si>
  <si>
    <t>ROD (GRILLE ASSY AIR OUTLET)</t>
  </si>
  <si>
    <t>55570-VT030</t>
  </si>
  <si>
    <t>SPACER INSTRUMEN  NO.1</t>
  </si>
  <si>
    <t>88570-VT005</t>
  </si>
  <si>
    <t>SUPPORT NO.1+2</t>
  </si>
  <si>
    <t>88570-VT006</t>
  </si>
  <si>
    <t>45259-VT030</t>
  </si>
  <si>
    <t xml:space="preserve">SHEET COLUMN HOLE SILENCER LHD </t>
  </si>
  <si>
    <t>45259-VT020</t>
  </si>
  <si>
    <t>82817-S56601</t>
  </si>
  <si>
    <t>PROTECTOR UPPER LOWER (protector wiring harnes )</t>
  </si>
  <si>
    <t>82817-S56602</t>
  </si>
  <si>
    <t>55327-VT020</t>
  </si>
  <si>
    <t xml:space="preserve">PROTECTOR FR FENDER SIDE PANEL RH/LH </t>
  </si>
  <si>
    <t>55328-VT020</t>
  </si>
  <si>
    <t>55657-KK210</t>
  </si>
  <si>
    <t xml:space="preserve">ROD REGISTER BLADE CONECING NO.1 </t>
  </si>
  <si>
    <t>650 A</t>
  </si>
  <si>
    <t>2 CAV</t>
  </si>
  <si>
    <t>55674-KK070</t>
  </si>
  <si>
    <t xml:space="preserve">BLADE INSTRUMEN PANEL REGISTER NO.4 R/L </t>
  </si>
  <si>
    <t>55674-KK080</t>
  </si>
  <si>
    <t>55658-KK170</t>
  </si>
  <si>
    <t>ROD REGISTER BLADE CONECTING NO.2 R/L</t>
  </si>
  <si>
    <t>4 CAV</t>
  </si>
  <si>
    <t>Tanggal</t>
  </si>
  <si>
    <t>55658-KK180</t>
  </si>
  <si>
    <t>55683-KK170</t>
  </si>
  <si>
    <t>SUPPORT INSTR REGISTER NO.3 N0.4 R/L</t>
  </si>
  <si>
    <t>55684-KK180</t>
  </si>
  <si>
    <t>55678-KK010</t>
  </si>
  <si>
    <t xml:space="preserve">GEAR INSTR PANEL REGISTER CONTROL </t>
  </si>
  <si>
    <t xml:space="preserve">4  CAV </t>
  </si>
  <si>
    <t>55891-KK030</t>
  </si>
  <si>
    <t xml:space="preserve">ARM AIR DUMPER SHAFT NO.1 </t>
  </si>
  <si>
    <t>55885-KK030</t>
  </si>
  <si>
    <t xml:space="preserve">SHAFT AIR DAMPER NO.1 R/L </t>
  </si>
  <si>
    <t>55885-KK040</t>
  </si>
  <si>
    <t>55696-KK070</t>
  </si>
  <si>
    <t xml:space="preserve">KNOB INSTR PANEL REGS CONT NO.4 </t>
  </si>
  <si>
    <t>55657-KK170</t>
  </si>
  <si>
    <t xml:space="preserve">ROD REGISTER BLADE CONECTING NO.1 </t>
  </si>
  <si>
    <t>55694-KK170</t>
  </si>
  <si>
    <t>KNOB INSTR PANEL REGS CONT NO.2/NO.3 /L</t>
  </si>
  <si>
    <t>55695-KK170</t>
  </si>
  <si>
    <t>55658-KK220</t>
  </si>
  <si>
    <t>55658-KK230</t>
  </si>
  <si>
    <t>55683-KK220</t>
  </si>
  <si>
    <t xml:space="preserve">SUPPORT INSTRUMEN REGISTER NO.3,NO.4 RL </t>
  </si>
  <si>
    <t xml:space="preserve"> 55683-KK230</t>
  </si>
  <si>
    <t>55699 -KK030</t>
  </si>
  <si>
    <t>REGS CONT,NO.1 RL   ( TOP COAT )</t>
  </si>
  <si>
    <t>55699 -KK040</t>
  </si>
  <si>
    <t>55699-KK030</t>
  </si>
  <si>
    <t>REGS CONT, NO.1 RL              (BASE)</t>
  </si>
  <si>
    <t>55699-KK040</t>
  </si>
  <si>
    <t>55681-KK240</t>
  </si>
  <si>
    <t xml:space="preserve">SUPPORT INSTRUMEN PANEL REGISTER NO.1, NO.2 </t>
  </si>
  <si>
    <t>55682-KK250</t>
  </si>
  <si>
    <t>55315-KK040</t>
  </si>
  <si>
    <t xml:space="preserve">SPACER INSTRUMEN NO.1 </t>
  </si>
  <si>
    <t>55674-KK120</t>
  </si>
  <si>
    <t>BLADE INSTRUMEN PANEL REGS NO.4</t>
  </si>
  <si>
    <t>55674-KK130</t>
  </si>
  <si>
    <t>55694-KK220</t>
  </si>
  <si>
    <t>KNOB INSTRUMEN PANEL REGS CONT NO.2, NO.3</t>
  </si>
  <si>
    <t>55695-KK220</t>
  </si>
  <si>
    <t>55681-KK190</t>
  </si>
  <si>
    <t xml:space="preserve">SUPPORT INST PANEL REGS NO.1, NO.2 </t>
  </si>
  <si>
    <t>55682-KK200</t>
  </si>
  <si>
    <t>55882-KK030</t>
  </si>
  <si>
    <t>DAMPER AIR NO.2</t>
  </si>
  <si>
    <t>55671-KK240</t>
  </si>
  <si>
    <t xml:space="preserve">BLADE INST PANEL REGS NO.1, NO.2, NO.3 R/L </t>
  </si>
  <si>
    <t>55671-KK250</t>
  </si>
  <si>
    <t>55672-KK200</t>
  </si>
  <si>
    <t>55672-KK210</t>
  </si>
  <si>
    <t>55673-KK220</t>
  </si>
  <si>
    <t>55673-KK230</t>
  </si>
  <si>
    <t>58985-BZ010</t>
  </si>
  <si>
    <t xml:space="preserve">RETAINER CONSOLE BOX </t>
  </si>
  <si>
    <t>58818-BZ040</t>
  </si>
  <si>
    <t xml:space="preserve">COVER CONSOLE BOX FR LH </t>
  </si>
  <si>
    <t>58818-BZ030</t>
  </si>
  <si>
    <t>COVER CONSOLE BOX FR RH</t>
  </si>
  <si>
    <t>33554-BZ010</t>
  </si>
  <si>
    <t xml:space="preserve">COVER SHIFT LOCK RELASE BUTTON  </t>
  </si>
  <si>
    <t>33583-BZ040</t>
  </si>
  <si>
    <t xml:space="preserve">BUTTON SHIFT LOCK RELEASE </t>
  </si>
  <si>
    <t>58843-BZ330</t>
  </si>
  <si>
    <t xml:space="preserve">BEZEL SHIFTING HOLE AT </t>
  </si>
  <si>
    <t>58843-BZ310</t>
  </si>
  <si>
    <t xml:space="preserve">BEZEL SHIFTING HOLE MT </t>
  </si>
  <si>
    <t>53813-BZ060</t>
  </si>
  <si>
    <t xml:space="preserve">EXTANTION FR FENDER RH/LH </t>
  </si>
  <si>
    <t>53813-BZ050</t>
  </si>
  <si>
    <t>58816-BZ020</t>
  </si>
  <si>
    <t xml:space="preserve">INSERT CONSOLE  BOX  FR NO.1 </t>
  </si>
  <si>
    <t>58817-BZ030</t>
  </si>
  <si>
    <t xml:space="preserve">INSERT  CONSOLE BOX FR NO.2 </t>
  </si>
  <si>
    <t>58816-BZ010</t>
  </si>
  <si>
    <t>82674-BZ020</t>
  </si>
  <si>
    <t xml:space="preserve">COVER JUNCTION BLOCK LWR </t>
  </si>
  <si>
    <t xml:space="preserve">D72A </t>
  </si>
  <si>
    <t xml:space="preserve">359,4 </t>
  </si>
  <si>
    <t>55315-BZ160</t>
  </si>
  <si>
    <t>SPACER INSTRUMEN PANEL NO 1/2</t>
  </si>
  <si>
    <t>55316-BZ020</t>
  </si>
  <si>
    <t>73431-BZ040</t>
  </si>
  <si>
    <t>COVER RR SEAT BELT RETRACTOR</t>
  </si>
  <si>
    <t>55063-S8806</t>
  </si>
  <si>
    <t xml:space="preserve">BLADE NO.1  BLADE NO.2 (R/L) </t>
  </si>
  <si>
    <t>55063-S8806/7//8</t>
  </si>
  <si>
    <t>D88D</t>
  </si>
  <si>
    <t>55063-S8807</t>
  </si>
  <si>
    <t>55063-S8808</t>
  </si>
  <si>
    <t>55063 - S8809</t>
  </si>
  <si>
    <t xml:space="preserve">BLADE NO.3 RH/LH </t>
  </si>
  <si>
    <t>55063-S8809</t>
  </si>
  <si>
    <t>55063-S8810</t>
  </si>
  <si>
    <t>55063 - S8811</t>
  </si>
  <si>
    <t>55063 - S8812</t>
  </si>
  <si>
    <t>55063-S8817</t>
  </si>
  <si>
    <t>55063-S8818</t>
  </si>
  <si>
    <t xml:space="preserve">COVER RH/LH </t>
  </si>
  <si>
    <t>55063-S8819</t>
  </si>
  <si>
    <t>55063-S8801</t>
  </si>
  <si>
    <t>HOUSING RH/LH</t>
  </si>
  <si>
    <t xml:space="preserve">KNOB RH/LH </t>
  </si>
  <si>
    <t>55063-S8802</t>
  </si>
  <si>
    <t>55063-S8813</t>
  </si>
  <si>
    <t xml:space="preserve">ROD NO.1 RH/LH </t>
  </si>
  <si>
    <t>555063 - S8813/14</t>
  </si>
  <si>
    <t>55063-S8814</t>
  </si>
  <si>
    <t>55063 - S8815</t>
  </si>
  <si>
    <t xml:space="preserve">ROD NO.2 RH/LH </t>
  </si>
  <si>
    <t>55063 - S8815/16</t>
  </si>
  <si>
    <t>55063 - S8816</t>
  </si>
  <si>
    <t>55063-S8805</t>
  </si>
  <si>
    <t>55315-BZ020</t>
  </si>
  <si>
    <t xml:space="preserve">SPACER SIM </t>
  </si>
  <si>
    <t xml:space="preserve">D01N </t>
  </si>
  <si>
    <t>55657-BZ030</t>
  </si>
  <si>
    <t>ROD NO.1/2</t>
  </si>
  <si>
    <t>55658-BZ040</t>
  </si>
  <si>
    <t>55686-BZ030</t>
  </si>
  <si>
    <t>RETAINER  RH/LH</t>
  </si>
  <si>
    <t>55686-BZ020</t>
  </si>
  <si>
    <t>55661-BZ060</t>
  </si>
  <si>
    <t xml:space="preserve">BEZEL RH/LH </t>
  </si>
  <si>
    <t>55661-BZ070</t>
  </si>
  <si>
    <t>55676-BZ010</t>
  </si>
  <si>
    <t xml:space="preserve">BLADE N0.6/7 </t>
  </si>
  <si>
    <t>55677-BZ010</t>
  </si>
  <si>
    <t>55699-BZ120</t>
  </si>
  <si>
    <t>55673-BZ020</t>
  </si>
  <si>
    <t>BLADE N0.3 RH/LH</t>
  </si>
  <si>
    <t>55673 - BZ020/30</t>
  </si>
  <si>
    <t>55673-BZ030</t>
  </si>
  <si>
    <t>55671 - BZ060</t>
  </si>
  <si>
    <t xml:space="preserve">BLADE N0.1,2,4,5 </t>
  </si>
  <si>
    <t xml:space="preserve">55671 - BZ070 </t>
  </si>
  <si>
    <t>55660-S8031</t>
  </si>
  <si>
    <t xml:space="preserve">BAREL </t>
  </si>
  <si>
    <t>D80N</t>
  </si>
  <si>
    <t>55660-S8033</t>
  </si>
  <si>
    <t>ROD NO.1</t>
  </si>
  <si>
    <t>55660-S8034</t>
  </si>
  <si>
    <t xml:space="preserve">FIN CTR/SIDE </t>
  </si>
  <si>
    <t>55660-S8035</t>
  </si>
  <si>
    <t>55660-S8036</t>
  </si>
  <si>
    <t>KNOB P</t>
  </si>
  <si>
    <t>55660 -S8037</t>
  </si>
  <si>
    <t xml:space="preserve">KNOB PLATE RH/LH </t>
  </si>
  <si>
    <t>55650-S8038</t>
  </si>
  <si>
    <t>SEPRING (CTR)/SPRING (SIDE)</t>
  </si>
  <si>
    <t xml:space="preserve">   D80N</t>
  </si>
  <si>
    <t>COLD SIDE</t>
  </si>
  <si>
    <t>55660-S8032</t>
  </si>
  <si>
    <t>55650-S8035</t>
  </si>
  <si>
    <t>BLADE NO.1/NO.2</t>
  </si>
  <si>
    <t xml:space="preserve">  D80N</t>
  </si>
  <si>
    <t>FAMILY MOLD 2/2</t>
  </si>
  <si>
    <t>55650-S8036</t>
  </si>
  <si>
    <t xml:space="preserve">RETAINER </t>
  </si>
  <si>
    <t>HOT RUNER</t>
  </si>
  <si>
    <t xml:space="preserve">REGISTER </t>
  </si>
  <si>
    <t>55650-S8037</t>
  </si>
  <si>
    <t>ROD NO.1/SPRING NO.2</t>
  </si>
  <si>
    <t xml:space="preserve"> 55650-S8037</t>
  </si>
  <si>
    <t>55650-S8039</t>
  </si>
  <si>
    <t>BEZEL PLATE (PP)</t>
  </si>
  <si>
    <t>55650-S8032</t>
  </si>
  <si>
    <t>BEZEL PLATE (ABS)</t>
  </si>
  <si>
    <t xml:space="preserve">    D80N</t>
  </si>
  <si>
    <t>JK116221-2340-3</t>
  </si>
  <si>
    <t>SHAFT PLATE</t>
  </si>
  <si>
    <t>APV YL8/YL0</t>
  </si>
  <si>
    <t>PIN GATE</t>
  </si>
  <si>
    <t>116221-2340-2</t>
  </si>
  <si>
    <t>BOSS BLADE</t>
  </si>
  <si>
    <t>116221-2340-1</t>
  </si>
  <si>
    <t>BLADE #1 &amp; #2</t>
  </si>
  <si>
    <t>BLADE #3 &amp; #4</t>
  </si>
  <si>
    <t>113241-0911</t>
  </si>
  <si>
    <t>CASE GUIDE AIR</t>
  </si>
  <si>
    <t xml:space="preserve">113241-0911                      
</t>
  </si>
  <si>
    <t>FAMILY MOLD</t>
  </si>
  <si>
    <t>116254-2580</t>
  </si>
  <si>
    <t>126221-1480-2</t>
  </si>
  <si>
    <t>D01N &amp; 2AG</t>
  </si>
  <si>
    <t>126221-1480-1</t>
  </si>
  <si>
    <t>BLADE #5 &amp; #6</t>
  </si>
  <si>
    <t>JK116250-6070</t>
  </si>
  <si>
    <t>D01N OLD &amp; 2AG</t>
  </si>
  <si>
    <t>126221-1480-3</t>
  </si>
  <si>
    <t>JK116250-6090</t>
  </si>
  <si>
    <t>D01N NEW 2013</t>
  </si>
  <si>
    <t>JK022500-9121</t>
  </si>
  <si>
    <t>CAP (CONDUCTION ASSY)</t>
  </si>
  <si>
    <t>EFC               -C 2013</t>
  </si>
  <si>
    <t>JK116243-4700</t>
  </si>
  <si>
    <t>CASE GUIDE AIR 2AG NEW 2015</t>
  </si>
  <si>
    <t>2AG NEW</t>
  </si>
  <si>
    <t>JK116254-2860</t>
  </si>
  <si>
    <t>JK245430-2012</t>
  </si>
  <si>
    <t>UPPER CASE COOLING 2AG</t>
  </si>
  <si>
    <t>2AG</t>
  </si>
  <si>
    <t>JK245430-2090</t>
  </si>
  <si>
    <t>UPPER CASE COOLING 2MD</t>
  </si>
  <si>
    <t>2MD</t>
  </si>
  <si>
    <t>JK245450-2002</t>
  </si>
  <si>
    <t xml:space="preserve">LOWER CASE COOLING </t>
  </si>
  <si>
    <t>JK245430-2002</t>
  </si>
  <si>
    <t>2AG &amp; 2MD</t>
  </si>
  <si>
    <t>77130-T7A-N010-0030</t>
  </si>
  <si>
    <t>LID ASSY,R/L TWEETER</t>
  </si>
  <si>
    <t>MODEL HRV</t>
  </si>
  <si>
    <t>77135-T7A-N010-0030</t>
  </si>
  <si>
    <t>77200-T8N-T010-M1</t>
  </si>
  <si>
    <t>METER VISOR</t>
  </si>
  <si>
    <t>77200-T8N T010-21</t>
  </si>
  <si>
    <t>METER LWR</t>
  </si>
  <si>
    <t>77200-T8N-T010-22</t>
  </si>
  <si>
    <t>BLIND COLUMN</t>
  </si>
  <si>
    <t>77211-T8N-T011-M1</t>
  </si>
  <si>
    <t>LID ASSY,INST DR/AS SIDE</t>
  </si>
  <si>
    <t>77216-T8N-T011-M1</t>
  </si>
  <si>
    <t>77240-T8N-T010-M1</t>
  </si>
  <si>
    <t>PANEL ASSY,SW</t>
  </si>
  <si>
    <t>77240-T8N-T110-M1</t>
  </si>
  <si>
    <t>PANEL ASSY,DR MID</t>
  </si>
  <si>
    <t>77250-T7A-0030</t>
  </si>
  <si>
    <t>PANEL,CTR</t>
  </si>
  <si>
    <t>SPRUE GATE</t>
  </si>
  <si>
    <t>77300-T8AN-T510-M1</t>
  </si>
  <si>
    <t>PANEL ASSY DR LWR</t>
  </si>
  <si>
    <t>HOT RUNNER →SIDE GATE</t>
  </si>
  <si>
    <t>77301-T7A-0032A</t>
  </si>
  <si>
    <t>SW GARN</t>
  </si>
  <si>
    <t>77345-T8N-T01-ZA</t>
  </si>
  <si>
    <t>COVER ASSY,AS UNDER</t>
  </si>
  <si>
    <t>77470-T7A-0032-01</t>
  </si>
  <si>
    <t>GARN ASSY, DR SIDE DEF</t>
  </si>
  <si>
    <t>77475-T7A-003ZA</t>
  </si>
  <si>
    <t>GARN ASSY, AS SIDE DEF</t>
  </si>
  <si>
    <t>74475-T8N-T000</t>
  </si>
  <si>
    <t>STRAKE R/L,REAR</t>
  </si>
  <si>
    <t>74485-T8N-T000</t>
  </si>
  <si>
    <t>89179-BZ030</t>
  </si>
  <si>
    <t>COVER AIR BAG SENSOR</t>
  </si>
  <si>
    <t>55545-BZ010</t>
  </si>
  <si>
    <t>COVER FUSE BOX OPENING</t>
  </si>
  <si>
    <t>31121-BZ050</t>
  </si>
  <si>
    <t>COVER CLUTH HOUSING</t>
  </si>
  <si>
    <t>D40G</t>
  </si>
  <si>
    <t>2 PLATE</t>
  </si>
  <si>
    <t>55545-BZ100</t>
  </si>
  <si>
    <t>COVER FUSE BOX OPENING  #2</t>
  </si>
  <si>
    <t>D21N</t>
  </si>
  <si>
    <t>58925-KK030</t>
  </si>
  <si>
    <t>POCKET CONSOLE</t>
  </si>
  <si>
    <t>TOYOTA</t>
  </si>
  <si>
    <t>58396-KK060</t>
  </si>
  <si>
    <t>BRACKET WIRE HARNES RHD</t>
  </si>
  <si>
    <t>58396-KK050</t>
  </si>
  <si>
    <t>BRACKET WIRE HARNES LH</t>
  </si>
  <si>
    <t>58731-0D060</t>
  </si>
  <si>
    <t>CAP RR ABSORBER RH/LH</t>
  </si>
  <si>
    <t>58731/2-0D060</t>
  </si>
  <si>
    <t>BANANNA GATE</t>
  </si>
  <si>
    <t>58732-0D060</t>
  </si>
  <si>
    <t xml:space="preserve"> 55959-BZ040</t>
  </si>
  <si>
    <t>COVER DEFROSTER OPENING NOZZLE RH/LH</t>
  </si>
  <si>
    <t>55959-BZ040</t>
  </si>
  <si>
    <t>55969-BZ020</t>
  </si>
  <si>
    <t>79187-BZ140</t>
  </si>
  <si>
    <t>COVER NO. 1 SEAT INNER BRACKET</t>
  </si>
  <si>
    <t>79187-BZ150</t>
  </si>
  <si>
    <t>Cover, No.1 Seat Outer B</t>
  </si>
  <si>
    <t>COVER NO. 1 SEAT OUTER BRACKET</t>
  </si>
  <si>
    <t>79188-BZ010</t>
  </si>
  <si>
    <t>58925-KK050</t>
  </si>
  <si>
    <t>19021-R0B-K000</t>
  </si>
  <si>
    <t>GUARD CHIPING</t>
  </si>
  <si>
    <t>55694-0K040</t>
  </si>
  <si>
    <t>CONTROL KNOB RH/LH</t>
  </si>
  <si>
    <t>IMV</t>
  </si>
  <si>
    <t>55694-0K050</t>
  </si>
  <si>
    <t>55675-0K030</t>
  </si>
  <si>
    <t>BLADE NO.5 R/L</t>
  </si>
  <si>
    <t>55675-0K040</t>
  </si>
  <si>
    <t>55694-OKO20</t>
  </si>
  <si>
    <t xml:space="preserve">CONTROL KNOB  R/L </t>
  </si>
  <si>
    <t>55694-OKO30</t>
  </si>
  <si>
    <t>55315-OKO 10</t>
  </si>
  <si>
    <t>SPRING NO.1/2</t>
  </si>
  <si>
    <t>55682-OKO 10</t>
  </si>
  <si>
    <t>55676-0K090</t>
  </si>
  <si>
    <t xml:space="preserve">H.BLADE KNOB NO.6 R/L </t>
  </si>
  <si>
    <t>55676-0K070</t>
  </si>
  <si>
    <t>55569-0K010</t>
  </si>
  <si>
    <t xml:space="preserve">ROD NO.4 R/L </t>
  </si>
  <si>
    <t>55569-0K020</t>
  </si>
  <si>
    <t>55656-0K0140</t>
  </si>
  <si>
    <t>55656-0K0040</t>
  </si>
  <si>
    <t>55671-OKO60</t>
  </si>
  <si>
    <t>H.BLADE  1-5,7-9</t>
  </si>
  <si>
    <t>55671-OKO70</t>
  </si>
  <si>
    <t>55687-0K010</t>
  </si>
  <si>
    <t>RETAINER NO.2 R/L</t>
  </si>
  <si>
    <t>55687-0K050</t>
  </si>
  <si>
    <t>55687-0K030</t>
  </si>
  <si>
    <t xml:space="preserve">RETAINER NO.2 R/L </t>
  </si>
  <si>
    <t>55687-0K040</t>
  </si>
  <si>
    <t>55686-0K020</t>
  </si>
  <si>
    <t xml:space="preserve">RETAINER NO.1 R/L </t>
  </si>
  <si>
    <t>55686-0K060</t>
  </si>
  <si>
    <t>55686-0K040</t>
  </si>
  <si>
    <t>55567-0K030</t>
  </si>
  <si>
    <t>V .BLADE  NO.10/11</t>
  </si>
  <si>
    <t>55568-0K030</t>
  </si>
  <si>
    <t>55671-0K040</t>
  </si>
  <si>
    <t>H.BLADE NO.1-4,6-9</t>
  </si>
  <si>
    <t>55672-0K040</t>
  </si>
  <si>
    <t>55673-0K050</t>
  </si>
  <si>
    <t>55674-0K050</t>
  </si>
  <si>
    <t>55567-0K040</t>
  </si>
  <si>
    <t>V .BLADE NO.10-12</t>
  </si>
  <si>
    <t>55568-0K020</t>
  </si>
  <si>
    <t xml:space="preserve">H BLADE NO.6 RH/LH </t>
  </si>
  <si>
    <t>55671-0K0130</t>
  </si>
  <si>
    <t xml:space="preserve">H BLADE NO.1,2,5,RH/LH </t>
  </si>
  <si>
    <t>55672-0K0190</t>
  </si>
  <si>
    <t>55675-0K0090</t>
  </si>
  <si>
    <t>55686-0K090</t>
  </si>
  <si>
    <t xml:space="preserve">RETAINER NO.1 RH/LH </t>
  </si>
  <si>
    <t>55686-0K0110</t>
  </si>
  <si>
    <t>55686-0K070</t>
  </si>
  <si>
    <t>RETAINER REG BRADE NO.1 RH/LH</t>
  </si>
  <si>
    <t>55686-0K080</t>
  </si>
  <si>
    <t>55687-0K060</t>
  </si>
  <si>
    <t>RETAINER  REG BRADE NO.2 RH/LH</t>
  </si>
  <si>
    <t>55687-0K020</t>
  </si>
  <si>
    <t>55675-0K170</t>
  </si>
  <si>
    <t>H-BLADE KNOB   N0.4-5 R/L</t>
  </si>
  <si>
    <t>55675-0K180</t>
  </si>
  <si>
    <t>55676-OK110</t>
  </si>
  <si>
    <t xml:space="preserve">H-BLADE KNOB NO.5 R/L </t>
  </si>
  <si>
    <t>55676-OK120</t>
  </si>
  <si>
    <t>55674-OK120</t>
  </si>
  <si>
    <t xml:space="preserve">H-BLADE KNOB NO.6 R/L </t>
  </si>
  <si>
    <t>55674-OK130</t>
  </si>
  <si>
    <t>402-0003A</t>
  </si>
  <si>
    <t>TANK TOP &amp; LOWER KZRM#2</t>
  </si>
  <si>
    <t xml:space="preserve">Side Gate </t>
  </si>
  <si>
    <t>TANK TOP &amp; LOWER KZRM#3</t>
  </si>
  <si>
    <t>402-0001A</t>
  </si>
  <si>
    <t>TANK TOP &amp; LOWER KVB</t>
  </si>
  <si>
    <t xml:space="preserve">Side gate </t>
  </si>
  <si>
    <t>19105-K59J-A700</t>
  </si>
  <si>
    <t>BASE RADIATOR K60R#1</t>
  </si>
  <si>
    <t>BASE RADIATOR K60R#2</t>
  </si>
  <si>
    <t>19105-K59A-A110</t>
  </si>
  <si>
    <t>BASE RADIATOR K60A</t>
  </si>
  <si>
    <t>19105-KZRM-6010</t>
  </si>
  <si>
    <t xml:space="preserve">BASE RADIATOR KZRM </t>
  </si>
  <si>
    <t>19106-K97F-T000</t>
  </si>
  <si>
    <t>PLATE RADIATOR #1</t>
  </si>
  <si>
    <t>K60</t>
  </si>
  <si>
    <t>PLATE RADIATOR #2</t>
  </si>
  <si>
    <t>541-0003A</t>
  </si>
  <si>
    <t>DRAIN COCK #1</t>
  </si>
  <si>
    <t>DRAIN COCK #2</t>
  </si>
  <si>
    <t>DRAIN COCK #3</t>
  </si>
  <si>
    <t>404-0001A</t>
  </si>
  <si>
    <t xml:space="preserve">CAP IN/OUT PIPE COVER </t>
  </si>
  <si>
    <t>T508441</t>
  </si>
  <si>
    <t xml:space="preserve">HETER PIPE COVER RHD </t>
  </si>
  <si>
    <t xml:space="preserve">SU2 </t>
  </si>
  <si>
    <t xml:space="preserve">T509114 </t>
  </si>
  <si>
    <t xml:space="preserve">AIR INTAKE ACTUATOR LEVER RHD </t>
  </si>
  <si>
    <t>T508188</t>
  </si>
  <si>
    <t xml:space="preserve">FILTER COVER </t>
  </si>
  <si>
    <t>T509105</t>
  </si>
  <si>
    <t xml:space="preserve">MIXING ACTUATOR LEVER RHD </t>
  </si>
  <si>
    <t>T508466</t>
  </si>
  <si>
    <t>DEFORST-VENT DOOR ASSY RHD/LHD</t>
  </si>
  <si>
    <t>T508456</t>
  </si>
  <si>
    <t xml:space="preserve">SLAVE DOOR ASSSY RHD/LHD </t>
  </si>
  <si>
    <t>T557651</t>
  </si>
  <si>
    <t>HEATER CORE PIPE CAP</t>
  </si>
  <si>
    <t>T505182</t>
  </si>
  <si>
    <t xml:space="preserve">AIR INLET DOOR ASSY RHD/LHD </t>
  </si>
  <si>
    <t>T508454</t>
  </si>
  <si>
    <t>MIXING DOOR ASSY RHD/LHD</t>
  </si>
  <si>
    <t>T555814</t>
  </si>
  <si>
    <t>FEET DOOR ASSY RHD/LHD</t>
  </si>
  <si>
    <t>T530674</t>
  </si>
  <si>
    <t>GLOVE BOX COOLING ADPT RHD</t>
  </si>
  <si>
    <t>T509046</t>
  </si>
  <si>
    <t xml:space="preserve">DEFORST VENT DOOR LEVER  RHD </t>
  </si>
  <si>
    <t>T551322</t>
  </si>
  <si>
    <t>FEET DOOR LEVER RHD</t>
  </si>
  <si>
    <t>T555825</t>
  </si>
  <si>
    <t xml:space="preserve">DISTRIBUTION KINEMATICS  PLATE RHD </t>
  </si>
  <si>
    <t xml:space="preserve"> SIDE GATE</t>
  </si>
  <si>
    <t>T509052</t>
  </si>
  <si>
    <t xml:space="preserve">FEET SUB LEVER RHD </t>
  </si>
  <si>
    <t xml:space="preserve">CAV 2 OK                                            CAV 1,3,4 NG </t>
  </si>
  <si>
    <t>T508444</t>
  </si>
  <si>
    <t xml:space="preserve">HETER PIPE BRACKET RHD  </t>
  </si>
  <si>
    <t>T509054</t>
  </si>
  <si>
    <t xml:space="preserve">DISTRIBUTION ACTUATOR GEAR RHD </t>
  </si>
  <si>
    <t xml:space="preserve">T509054 </t>
  </si>
  <si>
    <t xml:space="preserve">SIDE GTAE </t>
  </si>
  <si>
    <t>T509048</t>
  </si>
  <si>
    <t>DEFROS VENT SUB LEVER RHD</t>
  </si>
  <si>
    <t>T507061</t>
  </si>
  <si>
    <t xml:space="preserve">MOTOR HOLDER MOTOR COVER </t>
  </si>
  <si>
    <t xml:space="preserve">T507053 </t>
  </si>
  <si>
    <t>T508773</t>
  </si>
  <si>
    <t xml:space="preserve">HETER PIPE COVER LHD </t>
  </si>
  <si>
    <t>T508769</t>
  </si>
  <si>
    <t xml:space="preserve">HETER PIPE BRACKET LHD </t>
  </si>
  <si>
    <t>T644100</t>
  </si>
  <si>
    <t xml:space="preserve">AIR INTAKE ACTUATOR LEVER LHD </t>
  </si>
  <si>
    <t>T509063</t>
  </si>
  <si>
    <t xml:space="preserve">DEFORS VENT SUB LEVER LHD </t>
  </si>
  <si>
    <t xml:space="preserve">CAV4 OK                                            CAV 1,2,3 NG </t>
  </si>
  <si>
    <t>T509061</t>
  </si>
  <si>
    <t xml:space="preserve">DEFROST -VENT DOOR LEVER LHD </t>
  </si>
  <si>
    <t>CAV1 OK                                                    CAV 2.3.4 NG</t>
  </si>
  <si>
    <t>T509069</t>
  </si>
  <si>
    <t>DISTRIBUTION ACTUATOR GEAR LHD</t>
  </si>
  <si>
    <t>CAV 1 OK                                         CAV  2,3,4 NG</t>
  </si>
  <si>
    <t>T509067</t>
  </si>
  <si>
    <t xml:space="preserve">FEET SUB LEVER LHD </t>
  </si>
  <si>
    <t>T509065</t>
  </si>
  <si>
    <t xml:space="preserve">FEET DOO LEVER LHD </t>
  </si>
  <si>
    <t>T646114</t>
  </si>
  <si>
    <t xml:space="preserve">MIXING ACTUATOR LEVER LHD </t>
  </si>
  <si>
    <t>T844942</t>
  </si>
  <si>
    <t xml:space="preserve">GLOVE BOX COOLING ADPT LHD </t>
  </si>
  <si>
    <t>T643713</t>
  </si>
  <si>
    <t xml:space="preserve">HVAC DISTRIBUTION CAM LHD/RHD     VAC DISTRIBUTION CAM LHD/RHD </t>
  </si>
  <si>
    <t xml:space="preserve">T509059  </t>
  </si>
  <si>
    <t xml:space="preserve">T598419 </t>
  </si>
  <si>
    <t xml:space="preserve"> T509044</t>
  </si>
  <si>
    <t>T650101</t>
  </si>
  <si>
    <t xml:space="preserve">EVAPORATOR PIPE CAP </t>
  </si>
  <si>
    <t>32</t>
  </si>
  <si>
    <t>T639871</t>
  </si>
  <si>
    <t xml:space="preserve">DISTRIBUTION KINE MATICS PLATE  LHD </t>
  </si>
  <si>
    <t>33</t>
  </si>
  <si>
    <t>T509044</t>
  </si>
  <si>
    <t xml:space="preserve">DISTRRIBUTION CAM  HVAC RHD </t>
  </si>
  <si>
    <t>SU3</t>
  </si>
  <si>
    <t>34</t>
  </si>
  <si>
    <t>T509059</t>
  </si>
  <si>
    <t xml:space="preserve">DISTRRIBUTION CAM  HVAC LHD </t>
  </si>
  <si>
    <t>SU4</t>
  </si>
  <si>
    <t>T598419</t>
  </si>
  <si>
    <t xml:space="preserve">DISTRRIBUTION CAM  VAC RHD </t>
  </si>
  <si>
    <t>CAV 4 OK CAV 1,2,3 NG</t>
  </si>
  <si>
    <t xml:space="preserve">DISTRRIBUTION CAM  VAC LHD </t>
  </si>
  <si>
    <t>T508295</t>
  </si>
  <si>
    <t>DISTRIBUTION HOUSING  R/L RHD</t>
  </si>
  <si>
    <t>SU2ID</t>
  </si>
  <si>
    <t>T508291</t>
  </si>
  <si>
    <t>T643819</t>
  </si>
  <si>
    <t xml:space="preserve">DISTRIBUTION HOUSING  LHD </t>
  </si>
  <si>
    <t>T508629</t>
  </si>
  <si>
    <t>T528121</t>
  </si>
  <si>
    <t>T528123</t>
  </si>
  <si>
    <t xml:space="preserve">FAN BLADE </t>
  </si>
  <si>
    <t>SEPRUE GATE</t>
  </si>
  <si>
    <t xml:space="preserve"> T507232</t>
  </si>
  <si>
    <t xml:space="preserve">BLOWER WHEEL RHD IMPELER CCW  </t>
  </si>
  <si>
    <t>T507224</t>
  </si>
  <si>
    <t xml:space="preserve">BLOWER WHEEL LHD IMPELER CW </t>
  </si>
  <si>
    <t>T508177</t>
  </si>
  <si>
    <t xml:space="preserve">AIR INLET ADAPTOR RHD  </t>
  </si>
  <si>
    <t>T508746</t>
  </si>
  <si>
    <t xml:space="preserve">AIR INLET ADAPTOR LHD  </t>
  </si>
  <si>
    <t>T508172</t>
  </si>
  <si>
    <t xml:space="preserve">AIR INLET HOUSING RHD </t>
  </si>
  <si>
    <t>T508170</t>
  </si>
  <si>
    <t>T508498</t>
  </si>
  <si>
    <t xml:space="preserve">AIR  INLET HOUSING LHD </t>
  </si>
  <si>
    <t>T508491</t>
  </si>
  <si>
    <t>T508309</t>
  </si>
  <si>
    <t xml:space="preserve">REAR VENT DUCK RHD </t>
  </si>
  <si>
    <t xml:space="preserve">REAR VENT DUCK LHD </t>
  </si>
  <si>
    <t xml:space="preserve">T508746 </t>
  </si>
  <si>
    <t>T508202</t>
  </si>
  <si>
    <t xml:space="preserve">SCROL HOUSING RHD </t>
  </si>
  <si>
    <t>T507075</t>
  </si>
  <si>
    <t>T508585</t>
  </si>
  <si>
    <t xml:space="preserve">SCROL HOUSING LHD </t>
  </si>
  <si>
    <t>T508588</t>
  </si>
  <si>
    <t xml:space="preserve">T73193B </t>
  </si>
  <si>
    <t>CASE UPPER</t>
  </si>
  <si>
    <t>T73195B</t>
  </si>
  <si>
    <t>CASE LOWER</t>
  </si>
  <si>
    <t>T73197B</t>
  </si>
  <si>
    <t>SCROLL LOWER</t>
  </si>
  <si>
    <t>T64536B-2</t>
  </si>
  <si>
    <t>FAN 1                                                               (BOSS BLADE)</t>
  </si>
  <si>
    <t>GATE POINT</t>
  </si>
  <si>
    <t>T64536B-3</t>
  </si>
  <si>
    <t>FAN 2                                                                                               (BLADE)</t>
  </si>
  <si>
    <t>T64536B-1</t>
  </si>
  <si>
    <t>FAN 3                                                      (SHAFT PLATE)</t>
  </si>
  <si>
    <t>T904657-A</t>
  </si>
  <si>
    <t>GROMET ARROUND EXP/V</t>
  </si>
  <si>
    <t>K2</t>
  </si>
  <si>
    <t>T48735C</t>
  </si>
  <si>
    <r>
      <t>ISOLATOR MOTOR</t>
    </r>
    <r>
      <rPr>
        <i/>
        <sz val="11"/>
        <rFont val="Arial"/>
        <charset val="134"/>
      </rPr>
      <t>#2</t>
    </r>
    <r>
      <rPr>
        <sz val="11"/>
        <rFont val="Arial"/>
        <charset val="134"/>
      </rPr>
      <t xml:space="preserve"> </t>
    </r>
  </si>
  <si>
    <t>YHA</t>
  </si>
  <si>
    <t>T48878C</t>
  </si>
  <si>
    <t>T904648</t>
  </si>
  <si>
    <t xml:space="preserve">COVER EVA </t>
  </si>
  <si>
    <t>T912470</t>
  </si>
  <si>
    <t xml:space="preserve">PLATE </t>
  </si>
  <si>
    <t>T904639</t>
  </si>
  <si>
    <t>MIX DOOR</t>
  </si>
  <si>
    <t xml:space="preserve">T917052 </t>
  </si>
  <si>
    <t xml:space="preserve">MODE DOOR </t>
  </si>
  <si>
    <t>T945478</t>
  </si>
  <si>
    <t xml:space="preserve">DIVIDER  WALL </t>
  </si>
  <si>
    <t xml:space="preserve">VALVE GATE </t>
  </si>
  <si>
    <t>T917036</t>
  </si>
  <si>
    <t>AIR INLET HOUSING LH/RH</t>
  </si>
  <si>
    <t>T919033</t>
  </si>
  <si>
    <t>T945474</t>
  </si>
  <si>
    <t xml:space="preserve">MOTOR HOLDER/MOTOR COVER </t>
  </si>
  <si>
    <t xml:space="preserve">T945474 </t>
  </si>
  <si>
    <t>T945475</t>
  </si>
  <si>
    <t>T944771</t>
  </si>
  <si>
    <t xml:space="preserve">PLATE FOR HEATER </t>
  </si>
  <si>
    <t>T917043</t>
  </si>
  <si>
    <t>THERMAL BLOCK HUSING RH/LH</t>
  </si>
  <si>
    <t>T917040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</si>
</sst>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_(* #,##0_);_(* \(#,##0\);_(* &quot;-&quot;_);_(@_)"/>
    <numFmt numFmtId="179" formatCode="[$-409]d\-mmm\-yy;@"/>
  </numFmts>
  <fonts count="3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1"/>
      <name val="Arial"/>
      <charset val="0"/>
    </font>
    <font>
      <sz val="11"/>
      <color theme="1"/>
      <name val="Arial"/>
      <charset val="0"/>
    </font>
    <font>
      <sz val="11"/>
      <name val="Arial"/>
      <charset val="0"/>
    </font>
    <font>
      <sz val="11"/>
      <name val="Arial"/>
      <charset val="0"/>
    </font>
    <font>
      <sz val="11"/>
      <color rgb="FFFF0000"/>
      <name val="Arial"/>
      <charset val="0"/>
    </font>
    <font>
      <sz val="11"/>
      <color rgb="FFFF0000"/>
      <name val="Arial"/>
      <charset val="0"/>
    </font>
    <font>
      <sz val="11"/>
      <color theme="1" tint="0.0499893185216834"/>
      <name val="Arial"/>
      <charset val="0"/>
    </font>
    <font>
      <sz val="11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134"/>
    </font>
    <font>
      <sz val="10"/>
      <name val="Arial"/>
      <charset val="134"/>
    </font>
    <font>
      <b/>
      <sz val="11"/>
      <name val="微軟正黑體"/>
      <charset val="134"/>
    </font>
    <font>
      <i/>
      <sz val="11"/>
      <name val="Arial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5" borderId="18" applyNumberFormat="0" applyAlignment="0" applyProtection="0">
      <alignment vertical="center"/>
    </xf>
    <xf numFmtId="0" fontId="24" fillId="16" borderId="19" applyNumberFormat="0" applyAlignment="0" applyProtection="0">
      <alignment vertical="center"/>
    </xf>
    <xf numFmtId="0" fontId="25" fillId="16" borderId="18" applyNumberFormat="0" applyAlignment="0" applyProtection="0">
      <alignment vertical="center"/>
    </xf>
    <xf numFmtId="0" fontId="26" fillId="17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4" fillId="0" borderId="0"/>
    <xf numFmtId="0" fontId="35" fillId="0" borderId="0"/>
  </cellStyleXfs>
  <cellXfs count="3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horizontal="centerContinuous"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0" fillId="0" borderId="0" xfId="0" applyFo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49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Continuous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6" borderId="1" xfId="49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Continuous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center" vertical="center" textRotation="255"/>
    </xf>
    <xf numFmtId="0" fontId="4" fillId="6" borderId="1" xfId="49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Continuous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Continuous" vertical="center"/>
    </xf>
    <xf numFmtId="0" fontId="4" fillId="8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vertical="center"/>
    </xf>
    <xf numFmtId="0" fontId="4" fillId="6" borderId="1" xfId="49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49" applyFont="1" applyFill="1" applyBorder="1" applyAlignment="1">
      <alignment horizontal="centerContinuous" vertical="center"/>
    </xf>
    <xf numFmtId="0" fontId="4" fillId="1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vertical="center"/>
    </xf>
    <xf numFmtId="0" fontId="4" fillId="4" borderId="1" xfId="5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6" xfId="49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49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0" xfId="49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/>
    </xf>
    <xf numFmtId="0" fontId="6" fillId="5" borderId="10" xfId="49" applyFont="1" applyFill="1" applyBorder="1" applyAlignment="1">
      <alignment horizontal="center" vertical="center" wrapText="1"/>
    </xf>
    <xf numFmtId="0" fontId="6" fillId="5" borderId="2" xfId="49" applyFont="1" applyFill="1" applyBorder="1" applyAlignment="1">
      <alignment horizontal="center" vertical="center" wrapText="1"/>
    </xf>
    <xf numFmtId="0" fontId="6" fillId="5" borderId="1" xfId="49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6" fillId="5" borderId="1" xfId="49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5" borderId="10" xfId="49" applyFont="1" applyFill="1" applyBorder="1" applyAlignment="1">
      <alignment vertical="center" textRotation="90"/>
    </xf>
    <xf numFmtId="0" fontId="6" fillId="5" borderId="1" xfId="49" applyFont="1" applyFill="1" applyBorder="1" applyAlignment="1">
      <alignment vertical="center" textRotation="90"/>
    </xf>
    <xf numFmtId="0" fontId="6" fillId="5" borderId="12" xfId="49" applyFont="1" applyFill="1" applyBorder="1" applyAlignment="1">
      <alignment vertical="center" textRotation="90"/>
    </xf>
    <xf numFmtId="0" fontId="6" fillId="5" borderId="13" xfId="49" applyFont="1" applyFill="1" applyBorder="1" applyAlignment="1">
      <alignment horizontal="center" vertical="center" wrapText="1"/>
    </xf>
    <xf numFmtId="0" fontId="6" fillId="5" borderId="12" xfId="49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7" fillId="5" borderId="1" xfId="49" applyNumberFormat="1" applyFont="1" applyFill="1" applyBorder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7" fillId="5" borderId="1" xfId="49" applyNumberFormat="1" applyFont="1" applyFill="1" applyBorder="1" applyAlignment="1">
      <alignment horizontal="center" vertical="center" wrapText="1"/>
    </xf>
    <xf numFmtId="0" fontId="7" fillId="5" borderId="1" xfId="49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 textRotation="90" wrapText="1"/>
    </xf>
    <xf numFmtId="0" fontId="6" fillId="6" borderId="2" xfId="49" applyFont="1" applyFill="1" applyBorder="1" applyAlignment="1">
      <alignment horizontal="center" vertical="center"/>
    </xf>
    <xf numFmtId="178" fontId="6" fillId="7" borderId="8" xfId="0" applyNumberFormat="1" applyFont="1" applyFill="1" applyBorder="1" applyAlignment="1">
      <alignment horizontal="centerContinuous" vertical="center" wrapText="1"/>
    </xf>
    <xf numFmtId="178" fontId="6" fillId="7" borderId="9" xfId="0" applyNumberFormat="1" applyFont="1" applyFill="1" applyBorder="1" applyAlignment="1">
      <alignment horizontal="centerContinuous" vertical="center" wrapText="1"/>
    </xf>
    <xf numFmtId="0" fontId="6" fillId="8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6" borderId="1" xfId="49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78" fontId="6" fillId="7" borderId="4" xfId="0" applyNumberFormat="1" applyFont="1" applyFill="1" applyBorder="1" applyAlignment="1">
      <alignment horizontal="centerContinuous" vertical="center" wrapText="1"/>
    </xf>
    <xf numFmtId="178" fontId="6" fillId="7" borderId="14" xfId="0" applyNumberFormat="1" applyFont="1" applyFill="1" applyBorder="1" applyAlignment="1">
      <alignment horizontal="centerContinuous" vertical="center" wrapText="1"/>
    </xf>
    <xf numFmtId="0" fontId="7" fillId="6" borderId="1" xfId="49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Continuous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49" applyNumberFormat="1" applyFont="1" applyFill="1" applyBorder="1" applyAlignment="1">
      <alignment horizontal="center" vertical="center" textRotation="90"/>
    </xf>
    <xf numFmtId="178" fontId="7" fillId="6" borderId="1" xfId="0" applyNumberFormat="1" applyFont="1" applyFill="1" applyBorder="1" applyAlignment="1">
      <alignment horizontal="center" vertical="center" textRotation="90" wrapText="1"/>
    </xf>
    <xf numFmtId="0" fontId="7" fillId="7" borderId="1" xfId="0" applyFont="1" applyFill="1" applyBorder="1" applyAlignment="1">
      <alignment horizontal="centerContinuous" vertical="center"/>
    </xf>
    <xf numFmtId="0" fontId="6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vertical="center" wrapText="1"/>
    </xf>
    <xf numFmtId="0" fontId="9" fillId="3" borderId="1" xfId="0" applyNumberFormat="1" applyFont="1" applyFill="1" applyBorder="1" applyAlignment="1">
      <alignment vertical="center" wrapText="1"/>
    </xf>
    <xf numFmtId="0" fontId="9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49" applyNumberFormat="1" applyFont="1" applyFill="1" applyBorder="1" applyAlignment="1">
      <alignment horizontal="center" vertical="center" wrapText="1"/>
    </xf>
    <xf numFmtId="0" fontId="9" fillId="4" borderId="1" xfId="50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5" borderId="1" xfId="49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vertical="center"/>
    </xf>
    <xf numFmtId="0" fontId="10" fillId="3" borderId="1" xfId="0" applyNumberFormat="1" applyFont="1" applyFill="1" applyBorder="1" applyAlignment="1">
      <alignment vertical="center"/>
    </xf>
    <xf numFmtId="0" fontId="10" fillId="5" borderId="1" xfId="49" applyFont="1" applyFill="1" applyBorder="1" applyAlignment="1">
      <alignment horizontal="center" vertical="center"/>
    </xf>
    <xf numFmtId="0" fontId="10" fillId="5" borderId="1" xfId="49" applyFont="1" applyFill="1" applyBorder="1" applyAlignment="1">
      <alignment horizontal="center" vertical="center" textRotation="90"/>
    </xf>
    <xf numFmtId="0" fontId="10" fillId="5" borderId="1" xfId="49" applyFont="1" applyFill="1" applyBorder="1" applyAlignment="1">
      <alignment vertical="center" textRotation="90"/>
    </xf>
    <xf numFmtId="0" fontId="7" fillId="2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vertical="center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5" borderId="1" xfId="49" applyFont="1" applyFill="1" applyBorder="1" applyAlignment="1">
      <alignment vertical="center" textRotation="90"/>
    </xf>
    <xf numFmtId="0" fontId="10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49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5" borderId="1" xfId="49" applyFont="1" applyFill="1" applyBorder="1" applyAlignment="1">
      <alignment vertical="center" wrapText="1"/>
    </xf>
    <xf numFmtId="0" fontId="10" fillId="5" borderId="1" xfId="49" applyNumberFormat="1" applyFont="1" applyFill="1" applyBorder="1" applyAlignment="1">
      <alignment horizontal="center" vertical="center" wrapText="1"/>
    </xf>
    <xf numFmtId="0" fontId="9" fillId="6" borderId="1" xfId="49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Continuous"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Continuous" vertical="center"/>
    </xf>
    <xf numFmtId="0" fontId="9" fillId="8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/>
    </xf>
    <xf numFmtId="0" fontId="10" fillId="6" borderId="1" xfId="49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Continuous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49" applyFont="1" applyFill="1" applyBorder="1" applyAlignment="1">
      <alignment horizontal="center" vertical="center" textRotation="90"/>
    </xf>
    <xf numFmtId="178" fontId="10" fillId="7" borderId="1" xfId="0" applyNumberFormat="1" applyFont="1" applyFill="1" applyBorder="1" applyAlignment="1">
      <alignment horizontal="centerContinuous" vertical="center"/>
    </xf>
    <xf numFmtId="0" fontId="10" fillId="7" borderId="1" xfId="49" applyFont="1" applyFill="1" applyBorder="1" applyAlignment="1">
      <alignment horizontal="centerContinuous" vertical="center"/>
    </xf>
    <xf numFmtId="0" fontId="10" fillId="7" borderId="1" xfId="0" applyFont="1" applyFill="1" applyBorder="1" applyAlignment="1">
      <alignment horizontal="centerContinuous" vertical="center"/>
    </xf>
    <xf numFmtId="0" fontId="10" fillId="8" borderId="1" xfId="49" applyFont="1" applyFill="1" applyBorder="1" applyAlignment="1">
      <alignment horizontal="center" vertical="center" textRotation="90"/>
    </xf>
    <xf numFmtId="179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textRotation="90"/>
    </xf>
    <xf numFmtId="0" fontId="7" fillId="7" borderId="1" xfId="49" applyFont="1" applyFill="1" applyBorder="1" applyAlignment="1">
      <alignment horizontal="centerContinuous" vertical="center"/>
    </xf>
    <xf numFmtId="0" fontId="12" fillId="7" borderId="1" xfId="0" applyFont="1" applyFill="1" applyBorder="1" applyAlignment="1">
      <alignment horizontal="centerContinuous" vertical="center"/>
    </xf>
    <xf numFmtId="0" fontId="7" fillId="8" borderId="1" xfId="49" applyFont="1" applyFill="1" applyBorder="1" applyAlignment="1">
      <alignment horizontal="center" vertical="center" textRotation="90"/>
    </xf>
    <xf numFmtId="179" fontId="7" fillId="8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vertical="center"/>
    </xf>
    <xf numFmtId="0" fontId="10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5" borderId="1" xfId="49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 wrapText="1"/>
    </xf>
    <xf numFmtId="0" fontId="13" fillId="5" borderId="1" xfId="0" applyNumberFormat="1" applyFont="1" applyFill="1" applyBorder="1" applyAlignment="1">
      <alignment horizontal="center" vertical="center"/>
    </xf>
    <xf numFmtId="0" fontId="13" fillId="5" borderId="1" xfId="49" applyFont="1" applyFill="1" applyBorder="1" applyAlignment="1">
      <alignment horizontal="center" vertical="center" wrapText="1"/>
    </xf>
    <xf numFmtId="0" fontId="10" fillId="5" borderId="1" xfId="49" applyNumberFormat="1" applyFont="1" applyFill="1" applyBorder="1" applyAlignment="1">
      <alignment vertical="center" textRotation="90"/>
    </xf>
    <xf numFmtId="0" fontId="7" fillId="5" borderId="1" xfId="49" applyNumberFormat="1" applyFont="1" applyFill="1" applyBorder="1" applyAlignment="1">
      <alignment vertical="center" textRotation="90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4" borderId="1" xfId="0" applyNumberFormat="1" applyFont="1" applyFill="1" applyBorder="1" applyAlignment="1">
      <alignment horizontal="center" vertical="center" wrapText="1"/>
    </xf>
    <xf numFmtId="0" fontId="9" fillId="5" borderId="1" xfId="49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textRotation="90"/>
    </xf>
    <xf numFmtId="0" fontId="13" fillId="6" borderId="1" xfId="49" applyFont="1" applyFill="1" applyBorder="1" applyAlignment="1">
      <alignment horizontal="center" vertical="center"/>
    </xf>
    <xf numFmtId="0" fontId="13" fillId="7" borderId="1" xfId="49" applyFont="1" applyFill="1" applyBorder="1" applyAlignment="1">
      <alignment horizontal="centerContinuous" vertical="center"/>
    </xf>
    <xf numFmtId="0" fontId="13" fillId="8" borderId="1" xfId="49" applyFont="1" applyFill="1" applyBorder="1" applyAlignment="1">
      <alignment horizontal="center" vertical="center" textRotation="90"/>
    </xf>
    <xf numFmtId="179" fontId="13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textRotation="90"/>
    </xf>
    <xf numFmtId="15" fontId="10" fillId="8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 vertical="center"/>
    </xf>
    <xf numFmtId="0" fontId="9" fillId="6" borderId="1" xfId="49" applyFont="1" applyFill="1" applyBorder="1" applyAlignment="1">
      <alignment horizontal="center" vertical="center" wrapText="1"/>
    </xf>
    <xf numFmtId="0" fontId="9" fillId="6" borderId="1" xfId="49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49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vertical="center"/>
    </xf>
    <xf numFmtId="0" fontId="9" fillId="5" borderId="1" xfId="0" applyNumberFormat="1" applyFont="1" applyFill="1" applyBorder="1" applyAlignment="1">
      <alignment vertical="center"/>
    </xf>
    <xf numFmtId="0" fontId="9" fillId="3" borderId="1" xfId="50" applyNumberFormat="1" applyFont="1" applyFill="1" applyBorder="1" applyAlignment="1">
      <alignment vertical="center"/>
    </xf>
    <xf numFmtId="0" fontId="9" fillId="3" borderId="1" xfId="5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7" borderId="1" xfId="49" applyNumberFormat="1" applyFont="1" applyFill="1" applyBorder="1" applyAlignment="1">
      <alignment horizontal="centerContinuous"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 wrapText="1"/>
    </xf>
    <xf numFmtId="0" fontId="9" fillId="7" borderId="1" xfId="0" applyNumberFormat="1" applyFont="1" applyFill="1" applyBorder="1" applyAlignment="1">
      <alignment horizontal="centerContinuous" vertical="center" wrapText="1"/>
    </xf>
    <xf numFmtId="0" fontId="9" fillId="8" borderId="1" xfId="0" applyNumberFormat="1" applyFont="1" applyFill="1" applyBorder="1" applyAlignment="1">
      <alignment horizontal="center" vertical="center" wrapText="1"/>
    </xf>
    <xf numFmtId="0" fontId="9" fillId="9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8" borderId="1" xfId="5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5" borderId="1" xfId="50" applyFont="1" applyFill="1" applyBorder="1" applyAlignment="1">
      <alignment vertical="center"/>
    </xf>
    <xf numFmtId="0" fontId="9" fillId="4" borderId="1" xfId="50" applyFont="1" applyFill="1" applyBorder="1" applyAlignment="1">
      <alignment horizontal="center" vertical="center" wrapText="1"/>
    </xf>
    <xf numFmtId="0" fontId="9" fillId="5" borderId="1" xfId="49" applyFont="1" applyFill="1" applyBorder="1" applyAlignment="1">
      <alignment horizontal="center" vertical="center" wrapText="1"/>
    </xf>
    <xf numFmtId="0" fontId="9" fillId="5" borderId="1" xfId="49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178" fontId="9" fillId="7" borderId="1" xfId="0" applyNumberFormat="1" applyFont="1" applyFill="1" applyBorder="1" applyAlignment="1">
      <alignment horizontal="centerContinuous" vertical="center"/>
    </xf>
    <xf numFmtId="0" fontId="9" fillId="7" borderId="1" xfId="0" applyNumberFormat="1" applyFont="1" applyFill="1" applyBorder="1" applyAlignment="1">
      <alignment horizontal="centerContinuous" vertical="center"/>
    </xf>
    <xf numFmtId="0" fontId="9" fillId="5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9" fillId="6" borderId="1" xfId="49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Continuous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49" applyNumberFormat="1" applyFont="1" applyFill="1" applyBorder="1" applyAlignment="1">
      <alignment vertical="center" wrapText="1"/>
    </xf>
    <xf numFmtId="0" fontId="14" fillId="5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Continuous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Continuous" vertical="center"/>
    </xf>
    <xf numFmtId="0" fontId="14" fillId="4" borderId="1" xfId="0" applyFont="1" applyFill="1" applyBorder="1" applyAlignment="1">
      <alignment horizontal="centerContinuous" vertical="center" wrapText="1"/>
    </xf>
    <xf numFmtId="0" fontId="14" fillId="6" borderId="1" xfId="49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Continuous" vertical="center" wrapText="1"/>
    </xf>
    <xf numFmtId="0" fontId="14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6" borderId="1" xfId="49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Continuous" vertical="center"/>
    </xf>
    <xf numFmtId="0" fontId="14" fillId="8" borderId="1" xfId="0" applyFont="1" applyFill="1" applyBorder="1" applyAlignment="1">
      <alignment vertical="center" wrapText="1"/>
    </xf>
    <xf numFmtId="0" fontId="14" fillId="9" borderId="1" xfId="0" applyFont="1" applyFill="1" applyBorder="1" applyAlignment="1">
      <alignment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Continuous" vertical="center"/>
    </xf>
    <xf numFmtId="0" fontId="4" fillId="5" borderId="1" xfId="49" applyNumberFormat="1" applyFont="1" applyFill="1" applyBorder="1" applyAlignment="1">
      <alignment vertical="center" wrapText="1"/>
    </xf>
    <xf numFmtId="0" fontId="4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Continuous" vertical="center" wrapText="1"/>
    </xf>
    <xf numFmtId="0" fontId="4" fillId="5" borderId="1" xfId="49" applyFont="1" applyFill="1" applyBorder="1" applyAlignment="1">
      <alignment vertical="center"/>
    </xf>
    <xf numFmtId="0" fontId="4" fillId="5" borderId="1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6" borderId="1" xfId="49" applyNumberFormat="1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 quotePrefix="1">
      <alignment horizontal="center" vertical="center"/>
    </xf>
    <xf numFmtId="0" fontId="4" fillId="0" borderId="1" xfId="0" applyFont="1" applyFill="1" applyBorder="1" applyAlignment="1" quotePrefix="1">
      <alignment horizontal="center" vertical="center"/>
    </xf>
    <xf numFmtId="0" fontId="6" fillId="8" borderId="6" xfId="0" applyFont="1" applyFill="1" applyBorder="1" applyAlignment="1" quotePrefix="1">
      <alignment horizontal="center" vertical="center"/>
    </xf>
    <xf numFmtId="0" fontId="6" fillId="9" borderId="6" xfId="0" applyFont="1" applyFill="1" applyBorder="1" applyAlignment="1" quotePrefix="1">
      <alignment horizontal="center" vertical="center"/>
    </xf>
    <xf numFmtId="0" fontId="6" fillId="8" borderId="1" xfId="0" applyFont="1" applyFill="1" applyBorder="1" applyAlignment="1" quotePrefix="1">
      <alignment horizontal="center" vertical="center"/>
    </xf>
    <xf numFmtId="0" fontId="6" fillId="9" borderId="1" xfId="0" applyFont="1" applyFill="1" applyBorder="1" applyAlignment="1" quotePrefix="1">
      <alignment horizontal="center" vertical="center"/>
    </xf>
    <xf numFmtId="0" fontId="9" fillId="2" borderId="1" xfId="0" applyNumberFormat="1" applyFont="1" applyFill="1" applyBorder="1" applyAlignment="1" quotePrefix="1">
      <alignment vertical="center" wrapText="1"/>
    </xf>
    <xf numFmtId="0" fontId="9" fillId="4" borderId="1" xfId="0" applyNumberFormat="1" applyFont="1" applyFill="1" applyBorder="1" applyAlignment="1" quotePrefix="1">
      <alignment horizontal="center" vertical="center"/>
    </xf>
    <xf numFmtId="0" fontId="9" fillId="4" borderId="1" xfId="50" applyFont="1" applyFill="1" applyBorder="1" applyAlignment="1" quotePrefix="1">
      <alignment horizontal="center" vertical="center"/>
    </xf>
    <xf numFmtId="0" fontId="9" fillId="0" borderId="1" xfId="0" applyFont="1" applyFill="1" applyBorder="1" applyAlignment="1" quotePrefix="1">
      <alignment horizontal="center" vertical="center"/>
    </xf>
    <xf numFmtId="0" fontId="9" fillId="4" borderId="1" xfId="0" applyFont="1" applyFill="1" applyBorder="1" applyAlignment="1" quotePrefix="1">
      <alignment horizontal="center" vertical="center"/>
    </xf>
    <xf numFmtId="0" fontId="10" fillId="0" borderId="1" xfId="0" applyFont="1" applyFill="1" applyBorder="1" applyAlignment="1" quotePrefix="1">
      <alignment horizontal="center" vertical="center"/>
    </xf>
    <xf numFmtId="0" fontId="10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quotePrefix="1">
      <alignment horizontal="center" vertical="center"/>
    </xf>
    <xf numFmtId="0" fontId="7" fillId="2" borderId="1" xfId="0" applyFont="1" applyFill="1" applyBorder="1" applyAlignment="1" quotePrefix="1">
      <alignment horizontal="center" vertical="center"/>
    </xf>
    <xf numFmtId="0" fontId="13" fillId="2" borderId="1" xfId="0" applyFont="1" applyFill="1" applyBorder="1" applyAlignment="1" quotePrefix="1">
      <alignment horizontal="center" vertical="center"/>
    </xf>
    <xf numFmtId="0" fontId="14" fillId="0" borderId="1" xfId="0" applyFont="1" applyFill="1" applyBorder="1" applyAlignment="1" quotePrefix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yle 1" xfId="49"/>
    <cellStyle name="Normal 9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29"/>
  <sheetViews>
    <sheetView tabSelected="1" zoomScale="115" zoomScaleNormal="115" workbookViewId="0">
      <pane ySplit="2" topLeftCell="A68" activePane="bottomLeft" state="frozen"/>
      <selection/>
      <selection pane="bottomLeft" activeCell="D79" sqref="D79"/>
    </sheetView>
  </sheetViews>
  <sheetFormatPr defaultColWidth="9.14285714285714" defaultRowHeight="15"/>
  <cols>
    <col min="1" max="1" width="9.14285714285714" style="3"/>
    <col min="2" max="2" width="32.7428571428571" style="4" customWidth="1"/>
    <col min="3" max="3" width="35.0476190476191" style="5" customWidth="1"/>
    <col min="4" max="4" width="27.9047619047619" style="6" customWidth="1"/>
    <col min="5" max="5" width="9.14285714285714" style="6"/>
    <col min="6" max="6" width="17.7333333333333" style="7" customWidth="1"/>
    <col min="7" max="7" width="20.9904761904762" style="7" customWidth="1"/>
    <col min="8" max="8" width="16.352380952381" style="7" customWidth="1"/>
    <col min="9" max="9" width="20.1047619047619" style="8" customWidth="1"/>
    <col min="10" max="11" width="9.14285714285714" style="9"/>
    <col min="12" max="14" width="9.14285714285714" style="10"/>
    <col min="15" max="15" width="13.4285714285714" style="11"/>
    <col min="16" max="17" width="9.14285714285714" style="3"/>
    <col min="18" max="16384" width="9.14285714285714" style="12"/>
  </cols>
  <sheetData>
    <row r="1" s="1" customFormat="1" spans="1:17">
      <c r="A1" s="13" t="s">
        <v>0</v>
      </c>
      <c r="B1" s="14" t="s">
        <v>1</v>
      </c>
      <c r="C1" s="15" t="s">
        <v>2</v>
      </c>
      <c r="D1" s="16" t="s">
        <v>3</v>
      </c>
      <c r="E1" s="16"/>
      <c r="F1" s="17" t="s">
        <v>4</v>
      </c>
      <c r="G1" s="17" t="s">
        <v>5</v>
      </c>
      <c r="H1" s="17" t="s">
        <v>6</v>
      </c>
      <c r="I1" s="35" t="s">
        <v>7</v>
      </c>
      <c r="J1" s="36" t="s">
        <v>8</v>
      </c>
      <c r="K1" s="36"/>
      <c r="L1" s="37" t="s">
        <v>9</v>
      </c>
      <c r="M1" s="37"/>
      <c r="N1" s="37"/>
      <c r="O1" s="38" t="s">
        <v>10</v>
      </c>
      <c r="P1" s="39" t="s">
        <v>11</v>
      </c>
      <c r="Q1" s="39"/>
    </row>
    <row r="2" s="1" customFormat="1" spans="1:17">
      <c r="A2" s="13"/>
      <c r="B2" s="14"/>
      <c r="C2" s="15"/>
      <c r="D2" s="16"/>
      <c r="E2" s="16"/>
      <c r="F2" s="17"/>
      <c r="G2" s="17"/>
      <c r="H2" s="17"/>
      <c r="I2" s="35"/>
      <c r="J2" s="36"/>
      <c r="K2" s="36"/>
      <c r="L2" s="37" t="s">
        <v>12</v>
      </c>
      <c r="M2" s="37" t="s">
        <v>13</v>
      </c>
      <c r="N2" s="37" t="s">
        <v>14</v>
      </c>
      <c r="O2" s="38"/>
      <c r="P2" s="39"/>
      <c r="Q2" s="39"/>
    </row>
    <row r="3" ht="28.5" spans="1:17">
      <c r="A3" s="18">
        <v>1</v>
      </c>
      <c r="B3" s="19" t="s">
        <v>15</v>
      </c>
      <c r="C3" s="20" t="s">
        <v>16</v>
      </c>
      <c r="D3" s="21" t="s">
        <v>17</v>
      </c>
      <c r="E3" s="21"/>
      <c r="F3" s="22"/>
      <c r="G3" s="22"/>
      <c r="H3" s="23" t="s">
        <v>18</v>
      </c>
      <c r="I3" s="40">
        <v>4</v>
      </c>
      <c r="J3" s="41" t="s">
        <v>19</v>
      </c>
      <c r="K3" s="41"/>
      <c r="L3" s="42">
        <v>600</v>
      </c>
      <c r="M3" s="42">
        <v>350</v>
      </c>
      <c r="N3" s="42">
        <v>350</v>
      </c>
      <c r="O3" s="43">
        <v>429</v>
      </c>
      <c r="P3" s="18"/>
      <c r="Q3" s="18"/>
    </row>
    <row r="4" spans="1:17">
      <c r="A4" s="18"/>
      <c r="B4" s="19" t="s">
        <v>15</v>
      </c>
      <c r="C4" s="20"/>
      <c r="D4" s="21" t="s">
        <v>20</v>
      </c>
      <c r="E4" s="21"/>
      <c r="F4" s="22"/>
      <c r="G4" s="22"/>
      <c r="H4" s="23"/>
      <c r="I4" s="40"/>
      <c r="J4" s="41"/>
      <c r="K4" s="41"/>
      <c r="L4" s="42"/>
      <c r="M4" s="42"/>
      <c r="N4" s="42"/>
      <c r="O4" s="43"/>
      <c r="P4" s="18"/>
      <c r="Q4" s="18"/>
    </row>
    <row r="5" spans="1:17">
      <c r="A5" s="18">
        <f>+A3+1</f>
        <v>2</v>
      </c>
      <c r="B5" s="19" t="s">
        <v>21</v>
      </c>
      <c r="C5" s="20" t="s">
        <v>22</v>
      </c>
      <c r="D5" s="24" t="s">
        <v>21</v>
      </c>
      <c r="E5" s="24"/>
      <c r="F5" s="22"/>
      <c r="G5" s="22"/>
      <c r="H5" s="23" t="s">
        <v>23</v>
      </c>
      <c r="I5" s="40">
        <v>4</v>
      </c>
      <c r="J5" s="41" t="s">
        <v>19</v>
      </c>
      <c r="K5" s="41"/>
      <c r="L5" s="42">
        <v>600</v>
      </c>
      <c r="M5" s="42">
        <v>350</v>
      </c>
      <c r="N5" s="42">
        <v>280</v>
      </c>
      <c r="O5" s="43">
        <v>344</v>
      </c>
      <c r="P5" s="18"/>
      <c r="Q5" s="18"/>
    </row>
    <row r="6" spans="1:17">
      <c r="A6" s="18">
        <f>+A5+1</f>
        <v>3</v>
      </c>
      <c r="B6" s="19" t="s">
        <v>24</v>
      </c>
      <c r="C6" s="20" t="s">
        <v>25</v>
      </c>
      <c r="D6" s="21" t="s">
        <v>24</v>
      </c>
      <c r="E6" s="21"/>
      <c r="F6" s="22"/>
      <c r="G6" s="22"/>
      <c r="H6" s="23" t="s">
        <v>23</v>
      </c>
      <c r="I6" s="44">
        <v>1</v>
      </c>
      <c r="J6" s="41" t="s">
        <v>26</v>
      </c>
      <c r="K6" s="41"/>
      <c r="L6" s="42">
        <v>1300</v>
      </c>
      <c r="M6" s="42">
        <v>600</v>
      </c>
      <c r="N6" s="42">
        <v>695</v>
      </c>
      <c r="O6" s="43">
        <v>3171</v>
      </c>
      <c r="P6" s="18"/>
      <c r="Q6" s="18"/>
    </row>
    <row r="7" ht="28.5" spans="1:17">
      <c r="A7" s="18">
        <f>+A6+1</f>
        <v>4</v>
      </c>
      <c r="B7" s="19" t="s">
        <v>27</v>
      </c>
      <c r="C7" s="20" t="s">
        <v>28</v>
      </c>
      <c r="D7" s="21" t="s">
        <v>29</v>
      </c>
      <c r="E7" s="24"/>
      <c r="F7" s="22"/>
      <c r="G7" s="22"/>
      <c r="H7" s="23" t="s">
        <v>23</v>
      </c>
      <c r="I7" s="40">
        <v>2</v>
      </c>
      <c r="J7" s="41" t="s">
        <v>19</v>
      </c>
      <c r="K7" s="41"/>
      <c r="L7" s="42">
        <v>400</v>
      </c>
      <c r="M7" s="42">
        <v>280</v>
      </c>
      <c r="N7" s="42">
        <v>260</v>
      </c>
      <c r="O7" s="43">
        <v>170</v>
      </c>
      <c r="P7" s="18"/>
      <c r="Q7" s="18"/>
    </row>
    <row r="8" spans="1:17">
      <c r="A8" s="18"/>
      <c r="B8" s="19" t="s">
        <v>27</v>
      </c>
      <c r="C8" s="20"/>
      <c r="D8" s="21" t="s">
        <v>30</v>
      </c>
      <c r="E8" s="24"/>
      <c r="F8" s="22"/>
      <c r="G8" s="22"/>
      <c r="H8" s="23"/>
      <c r="I8" s="40"/>
      <c r="J8" s="41"/>
      <c r="K8" s="41"/>
      <c r="L8" s="42"/>
      <c r="M8" s="42"/>
      <c r="N8" s="42"/>
      <c r="O8" s="43"/>
      <c r="P8" s="18"/>
      <c r="Q8" s="18"/>
    </row>
    <row r="9" ht="28.5" spans="1:17">
      <c r="A9" s="18">
        <f>+A7+1</f>
        <v>5</v>
      </c>
      <c r="B9" s="19" t="s">
        <v>31</v>
      </c>
      <c r="C9" s="20" t="s">
        <v>32</v>
      </c>
      <c r="D9" s="21" t="s">
        <v>33</v>
      </c>
      <c r="E9" s="21"/>
      <c r="F9" s="22"/>
      <c r="G9" s="22"/>
      <c r="H9" s="23" t="s">
        <v>23</v>
      </c>
      <c r="I9" s="44">
        <v>2</v>
      </c>
      <c r="J9" s="41" t="s">
        <v>19</v>
      </c>
      <c r="K9" s="41"/>
      <c r="L9" s="42">
        <v>400</v>
      </c>
      <c r="M9" s="42">
        <v>350</v>
      </c>
      <c r="N9" s="42">
        <v>320</v>
      </c>
      <c r="O9" s="43">
        <v>262</v>
      </c>
      <c r="P9" s="18"/>
      <c r="Q9" s="18"/>
    </row>
    <row r="10" spans="1:17">
      <c r="A10" s="18"/>
      <c r="B10" s="19" t="s">
        <v>31</v>
      </c>
      <c r="C10" s="20"/>
      <c r="D10" s="21" t="s">
        <v>34</v>
      </c>
      <c r="E10" s="21"/>
      <c r="F10" s="22"/>
      <c r="G10" s="22"/>
      <c r="H10" s="23"/>
      <c r="I10" s="45"/>
      <c r="J10" s="41"/>
      <c r="K10" s="41"/>
      <c r="L10" s="42"/>
      <c r="M10" s="42"/>
      <c r="N10" s="42"/>
      <c r="O10" s="43"/>
      <c r="P10" s="18"/>
      <c r="Q10" s="18"/>
    </row>
    <row r="11" spans="1:17">
      <c r="A11" s="18">
        <f>+A9+1</f>
        <v>6</v>
      </c>
      <c r="B11" s="25" t="s">
        <v>35</v>
      </c>
      <c r="C11" s="26" t="s">
        <v>36</v>
      </c>
      <c r="D11" s="21" t="s">
        <v>35</v>
      </c>
      <c r="E11" s="24"/>
      <c r="F11" s="22"/>
      <c r="G11" s="22"/>
      <c r="H11" s="23" t="s">
        <v>23</v>
      </c>
      <c r="I11" s="40">
        <v>2</v>
      </c>
      <c r="J11" s="41" t="s">
        <v>19</v>
      </c>
      <c r="K11" s="41"/>
      <c r="L11" s="42">
        <v>234</v>
      </c>
      <c r="M11" s="42">
        <v>205</v>
      </c>
      <c r="N11" s="42">
        <v>200</v>
      </c>
      <c r="O11" s="43">
        <v>45</v>
      </c>
      <c r="P11" s="18"/>
      <c r="Q11" s="18"/>
    </row>
    <row r="12" ht="28.5" spans="1:17">
      <c r="A12" s="18">
        <f t="shared" ref="A12:A15" si="0">+A11+1</f>
        <v>7</v>
      </c>
      <c r="B12" s="19" t="s">
        <v>37</v>
      </c>
      <c r="C12" s="20" t="s">
        <v>38</v>
      </c>
      <c r="D12" s="21" t="s">
        <v>37</v>
      </c>
      <c r="E12" s="21"/>
      <c r="F12" s="22"/>
      <c r="G12" s="22"/>
      <c r="H12" s="23" t="s">
        <v>23</v>
      </c>
      <c r="I12" s="40">
        <v>2</v>
      </c>
      <c r="J12" s="41" t="s">
        <v>19</v>
      </c>
      <c r="K12" s="41"/>
      <c r="L12" s="42">
        <v>300</v>
      </c>
      <c r="M12" s="42">
        <v>300</v>
      </c>
      <c r="N12" s="42">
        <v>379</v>
      </c>
      <c r="O12" s="43">
        <v>199</v>
      </c>
      <c r="P12" s="18"/>
      <c r="Q12" s="18"/>
    </row>
    <row r="13" spans="1:17">
      <c r="A13" s="18">
        <f t="shared" si="0"/>
        <v>8</v>
      </c>
      <c r="B13" s="25" t="s">
        <v>39</v>
      </c>
      <c r="C13" s="26" t="s">
        <v>40</v>
      </c>
      <c r="D13" s="21" t="s">
        <v>39</v>
      </c>
      <c r="E13" s="24"/>
      <c r="F13" s="22"/>
      <c r="G13" s="22"/>
      <c r="H13" s="23" t="s">
        <v>23</v>
      </c>
      <c r="I13" s="40">
        <v>1</v>
      </c>
      <c r="J13" s="41" t="s">
        <v>26</v>
      </c>
      <c r="K13" s="41"/>
      <c r="L13" s="42">
        <v>550</v>
      </c>
      <c r="M13" s="42">
        <v>550</v>
      </c>
      <c r="N13" s="42">
        <v>565</v>
      </c>
      <c r="O13" s="43">
        <v>895</v>
      </c>
      <c r="P13" s="18"/>
      <c r="Q13" s="18"/>
    </row>
    <row r="14" spans="1:17">
      <c r="A14" s="18">
        <f t="shared" si="0"/>
        <v>9</v>
      </c>
      <c r="B14" s="19" t="s">
        <v>41</v>
      </c>
      <c r="C14" s="20" t="s">
        <v>42</v>
      </c>
      <c r="D14" s="21" t="s">
        <v>41</v>
      </c>
      <c r="E14" s="21"/>
      <c r="F14" s="22"/>
      <c r="G14" s="22"/>
      <c r="H14" s="23" t="s">
        <v>23</v>
      </c>
      <c r="I14" s="40">
        <v>1</v>
      </c>
      <c r="J14" s="41" t="s">
        <v>26</v>
      </c>
      <c r="K14" s="41"/>
      <c r="L14" s="42">
        <v>650</v>
      </c>
      <c r="M14" s="42">
        <v>650</v>
      </c>
      <c r="N14" s="42">
        <v>567</v>
      </c>
      <c r="O14" s="43">
        <v>1401</v>
      </c>
      <c r="P14" s="18"/>
      <c r="Q14" s="18"/>
    </row>
    <row r="15" spans="1:17">
      <c r="A15" s="18">
        <f t="shared" si="0"/>
        <v>10</v>
      </c>
      <c r="B15" s="25" t="s">
        <v>43</v>
      </c>
      <c r="C15" s="26" t="s">
        <v>44</v>
      </c>
      <c r="D15" s="21" t="s">
        <v>43</v>
      </c>
      <c r="E15" s="24"/>
      <c r="F15" s="22"/>
      <c r="G15" s="22"/>
      <c r="H15" s="23" t="s">
        <v>23</v>
      </c>
      <c r="I15" s="40">
        <v>1</v>
      </c>
      <c r="J15" s="41" t="s">
        <v>26</v>
      </c>
      <c r="K15" s="41"/>
      <c r="L15" s="42">
        <v>970</v>
      </c>
      <c r="M15" s="42">
        <v>1700</v>
      </c>
      <c r="N15" s="42">
        <v>1007</v>
      </c>
      <c r="O15" s="43">
        <v>8500</v>
      </c>
      <c r="P15" s="18"/>
      <c r="Q15" s="18"/>
    </row>
    <row r="16" spans="1:17">
      <c r="A16" s="18"/>
      <c r="B16" s="25" t="s">
        <v>43</v>
      </c>
      <c r="C16" s="26"/>
      <c r="D16" s="21" t="s">
        <v>45</v>
      </c>
      <c r="E16" s="24"/>
      <c r="F16" s="22"/>
      <c r="G16" s="22"/>
      <c r="H16" s="23"/>
      <c r="I16" s="40"/>
      <c r="J16" s="41"/>
      <c r="K16" s="41"/>
      <c r="L16" s="42"/>
      <c r="M16" s="42"/>
      <c r="N16" s="42"/>
      <c r="O16" s="43"/>
      <c r="P16" s="18"/>
      <c r="Q16" s="18"/>
    </row>
    <row r="17" spans="1:17">
      <c r="A17" s="18">
        <f>+A15+1</f>
        <v>11</v>
      </c>
      <c r="B17" s="25" t="s">
        <v>46</v>
      </c>
      <c r="C17" s="26" t="s">
        <v>47</v>
      </c>
      <c r="D17" s="24" t="s">
        <v>46</v>
      </c>
      <c r="E17" s="24"/>
      <c r="F17" s="22"/>
      <c r="G17" s="22"/>
      <c r="H17" s="23" t="s">
        <v>23</v>
      </c>
      <c r="I17" s="40">
        <v>1</v>
      </c>
      <c r="J17" s="41" t="s">
        <v>26</v>
      </c>
      <c r="K17" s="41"/>
      <c r="L17" s="42">
        <v>850</v>
      </c>
      <c r="M17" s="42">
        <v>1580</v>
      </c>
      <c r="N17" s="42">
        <v>901</v>
      </c>
      <c r="O17" s="43">
        <v>6715</v>
      </c>
      <c r="P17" s="18"/>
      <c r="Q17" s="18"/>
    </row>
    <row r="18" spans="1:17">
      <c r="A18" s="18">
        <f>+A17+1</f>
        <v>12</v>
      </c>
      <c r="B18" s="25" t="s">
        <v>48</v>
      </c>
      <c r="C18" s="26" t="s">
        <v>49</v>
      </c>
      <c r="D18" s="21" t="s">
        <v>50</v>
      </c>
      <c r="E18" s="24"/>
      <c r="F18" s="22"/>
      <c r="G18" s="22"/>
      <c r="H18" s="23" t="s">
        <v>23</v>
      </c>
      <c r="I18" s="40">
        <v>2</v>
      </c>
      <c r="J18" s="41" t="s">
        <v>19</v>
      </c>
      <c r="K18" s="41"/>
      <c r="L18" s="42">
        <v>1000</v>
      </c>
      <c r="M18" s="42">
        <v>720</v>
      </c>
      <c r="N18" s="42">
        <v>500</v>
      </c>
      <c r="O18" s="43">
        <v>2106</v>
      </c>
      <c r="P18" s="18"/>
      <c r="Q18" s="18"/>
    </row>
    <row r="19" spans="1:17">
      <c r="A19" s="18"/>
      <c r="B19" s="25" t="s">
        <v>48</v>
      </c>
      <c r="C19" s="26"/>
      <c r="D19" s="21" t="s">
        <v>51</v>
      </c>
      <c r="E19" s="24"/>
      <c r="F19" s="22"/>
      <c r="G19" s="22"/>
      <c r="H19" s="23"/>
      <c r="I19" s="40"/>
      <c r="J19" s="41"/>
      <c r="K19" s="41"/>
      <c r="L19" s="42"/>
      <c r="M19" s="42"/>
      <c r="N19" s="42"/>
      <c r="O19" s="43"/>
      <c r="P19" s="18"/>
      <c r="Q19" s="18"/>
    </row>
    <row r="20" spans="1:17">
      <c r="A20" s="18">
        <v>13</v>
      </c>
      <c r="B20" s="25" t="s">
        <v>52</v>
      </c>
      <c r="C20" s="26" t="s">
        <v>53</v>
      </c>
      <c r="D20" s="21" t="s">
        <v>54</v>
      </c>
      <c r="E20" s="24"/>
      <c r="F20" s="22"/>
      <c r="G20" s="22"/>
      <c r="H20" s="23" t="s">
        <v>23</v>
      </c>
      <c r="I20" s="40">
        <v>4</v>
      </c>
      <c r="J20" s="41" t="s">
        <v>19</v>
      </c>
      <c r="K20" s="41"/>
      <c r="L20" s="42">
        <v>350</v>
      </c>
      <c r="M20" s="42">
        <v>400</v>
      </c>
      <c r="N20" s="42">
        <v>370</v>
      </c>
      <c r="O20" s="43">
        <v>221</v>
      </c>
      <c r="P20" s="18"/>
      <c r="Q20" s="18"/>
    </row>
    <row r="21" spans="1:17">
      <c r="A21" s="18"/>
      <c r="B21" s="25" t="s">
        <v>52</v>
      </c>
      <c r="C21" s="26"/>
      <c r="D21" s="21" t="s">
        <v>55</v>
      </c>
      <c r="E21" s="24"/>
      <c r="F21" s="22"/>
      <c r="G21" s="22"/>
      <c r="H21" s="23"/>
      <c r="I21" s="40"/>
      <c r="J21" s="41"/>
      <c r="K21" s="41"/>
      <c r="L21" s="42"/>
      <c r="M21" s="42"/>
      <c r="N21" s="42"/>
      <c r="O21" s="43"/>
      <c r="P21" s="18"/>
      <c r="Q21" s="18"/>
    </row>
    <row r="22" ht="28.5" spans="1:17">
      <c r="A22" s="18">
        <v>14</v>
      </c>
      <c r="B22" s="27" t="s">
        <v>56</v>
      </c>
      <c r="C22" s="28" t="s">
        <v>57</v>
      </c>
      <c r="D22" s="21" t="s">
        <v>58</v>
      </c>
      <c r="E22" s="21"/>
      <c r="F22" s="22"/>
      <c r="G22" s="22"/>
      <c r="H22" s="29" t="s">
        <v>59</v>
      </c>
      <c r="I22" s="40">
        <v>2</v>
      </c>
      <c r="J22" s="41" t="s">
        <v>26</v>
      </c>
      <c r="K22" s="41"/>
      <c r="L22" s="42">
        <v>900</v>
      </c>
      <c r="M22" s="42">
        <v>600</v>
      </c>
      <c r="N22" s="42">
        <v>455</v>
      </c>
      <c r="O22" s="43">
        <v>1473</v>
      </c>
      <c r="P22" s="18" t="s">
        <v>60</v>
      </c>
      <c r="Q22" s="18"/>
    </row>
    <row r="23" spans="1:17">
      <c r="A23" s="18"/>
      <c r="B23" s="27" t="s">
        <v>56</v>
      </c>
      <c r="C23" s="28"/>
      <c r="D23" s="21" t="s">
        <v>61</v>
      </c>
      <c r="E23" s="21"/>
      <c r="F23" s="22"/>
      <c r="G23" s="22"/>
      <c r="H23" s="29"/>
      <c r="I23" s="40"/>
      <c r="J23" s="41"/>
      <c r="K23" s="41"/>
      <c r="L23" s="42"/>
      <c r="M23" s="42"/>
      <c r="N23" s="42"/>
      <c r="O23" s="43"/>
      <c r="P23" s="18"/>
      <c r="Q23" s="18"/>
    </row>
    <row r="24" spans="1:17">
      <c r="A24" s="18">
        <v>15</v>
      </c>
      <c r="B24" s="27" t="s">
        <v>62</v>
      </c>
      <c r="C24" s="28" t="s">
        <v>63</v>
      </c>
      <c r="D24" s="24" t="s">
        <v>62</v>
      </c>
      <c r="E24" s="24"/>
      <c r="F24" s="22"/>
      <c r="G24" s="22"/>
      <c r="H24" s="29" t="s">
        <v>59</v>
      </c>
      <c r="I24" s="40">
        <v>1</v>
      </c>
      <c r="J24" s="41" t="s">
        <v>26</v>
      </c>
      <c r="K24" s="41"/>
      <c r="L24" s="42">
        <v>250</v>
      </c>
      <c r="M24" s="42">
        <v>300</v>
      </c>
      <c r="N24" s="42">
        <v>388</v>
      </c>
      <c r="O24" s="43">
        <v>170</v>
      </c>
      <c r="P24" s="18" t="s">
        <v>64</v>
      </c>
      <c r="Q24" s="18"/>
    </row>
    <row r="25" spans="1:17">
      <c r="A25" s="18">
        <v>16</v>
      </c>
      <c r="B25" s="27" t="s">
        <v>62</v>
      </c>
      <c r="C25" s="28" t="s">
        <v>65</v>
      </c>
      <c r="D25" s="24" t="s">
        <v>62</v>
      </c>
      <c r="E25" s="24"/>
      <c r="F25" s="22"/>
      <c r="G25" s="22"/>
      <c r="H25" s="29" t="s">
        <v>59</v>
      </c>
      <c r="I25" s="40">
        <v>1</v>
      </c>
      <c r="J25" s="41" t="s">
        <v>26</v>
      </c>
      <c r="K25" s="41"/>
      <c r="L25" s="42">
        <v>250</v>
      </c>
      <c r="M25" s="42">
        <v>300</v>
      </c>
      <c r="N25" s="42">
        <v>388</v>
      </c>
      <c r="O25" s="43">
        <v>170</v>
      </c>
      <c r="P25" s="18" t="s">
        <v>60</v>
      </c>
      <c r="Q25" s="18"/>
    </row>
    <row r="26" spans="1:17">
      <c r="A26" s="18">
        <v>17</v>
      </c>
      <c r="B26" s="27" t="s">
        <v>62</v>
      </c>
      <c r="C26" s="28" t="s">
        <v>66</v>
      </c>
      <c r="D26" s="24" t="s">
        <v>62</v>
      </c>
      <c r="E26" s="24"/>
      <c r="F26" s="22"/>
      <c r="G26" s="22"/>
      <c r="H26" s="29" t="s">
        <v>59</v>
      </c>
      <c r="I26" s="40">
        <v>1</v>
      </c>
      <c r="J26" s="41" t="s">
        <v>26</v>
      </c>
      <c r="K26" s="41"/>
      <c r="L26" s="42">
        <v>250</v>
      </c>
      <c r="M26" s="42">
        <v>300</v>
      </c>
      <c r="N26" s="42">
        <v>388</v>
      </c>
      <c r="O26" s="43">
        <v>170</v>
      </c>
      <c r="P26" s="18" t="s">
        <v>60</v>
      </c>
      <c r="Q26" s="18"/>
    </row>
    <row r="27" spans="1:17">
      <c r="A27" s="18">
        <v>18</v>
      </c>
      <c r="B27" s="27" t="s">
        <v>62</v>
      </c>
      <c r="C27" s="28" t="s">
        <v>67</v>
      </c>
      <c r="D27" s="24" t="s">
        <v>62</v>
      </c>
      <c r="E27" s="24"/>
      <c r="F27" s="22"/>
      <c r="G27" s="22"/>
      <c r="H27" s="29" t="s">
        <v>59</v>
      </c>
      <c r="I27" s="40">
        <v>1</v>
      </c>
      <c r="J27" s="41" t="s">
        <v>26</v>
      </c>
      <c r="K27" s="41"/>
      <c r="L27" s="42">
        <v>250</v>
      </c>
      <c r="M27" s="42">
        <v>300</v>
      </c>
      <c r="N27" s="42">
        <v>388</v>
      </c>
      <c r="O27" s="43">
        <v>170</v>
      </c>
      <c r="P27" s="18" t="s">
        <v>60</v>
      </c>
      <c r="Q27" s="18"/>
    </row>
    <row r="28" spans="1:17">
      <c r="A28" s="18">
        <v>19</v>
      </c>
      <c r="B28" s="27" t="s">
        <v>68</v>
      </c>
      <c r="C28" s="28" t="s">
        <v>69</v>
      </c>
      <c r="D28" s="24" t="s">
        <v>68</v>
      </c>
      <c r="E28" s="24"/>
      <c r="F28" s="22"/>
      <c r="G28" s="22"/>
      <c r="H28" s="29" t="s">
        <v>59</v>
      </c>
      <c r="I28" s="40">
        <v>1</v>
      </c>
      <c r="J28" s="41" t="s">
        <v>26</v>
      </c>
      <c r="K28" s="41"/>
      <c r="L28" s="42">
        <v>250</v>
      </c>
      <c r="M28" s="42">
        <v>300</v>
      </c>
      <c r="N28" s="42">
        <v>375</v>
      </c>
      <c r="O28" s="43">
        <v>164.5</v>
      </c>
      <c r="P28" s="18" t="s">
        <v>60</v>
      </c>
      <c r="Q28" s="18"/>
    </row>
    <row r="29" spans="1:17">
      <c r="A29" s="18">
        <v>20</v>
      </c>
      <c r="B29" s="27" t="s">
        <v>70</v>
      </c>
      <c r="C29" s="28" t="s">
        <v>71</v>
      </c>
      <c r="D29" s="21" t="s">
        <v>70</v>
      </c>
      <c r="E29" s="21"/>
      <c r="F29" s="22"/>
      <c r="G29" s="22"/>
      <c r="H29" s="29" t="s">
        <v>59</v>
      </c>
      <c r="I29" s="40">
        <v>1</v>
      </c>
      <c r="J29" s="41" t="s">
        <v>26</v>
      </c>
      <c r="K29" s="41"/>
      <c r="L29" s="42">
        <v>250</v>
      </c>
      <c r="M29" s="42">
        <v>300</v>
      </c>
      <c r="N29" s="42">
        <v>315</v>
      </c>
      <c r="O29" s="43">
        <v>138</v>
      </c>
      <c r="P29" s="18" t="s">
        <v>60</v>
      </c>
      <c r="Q29" s="18"/>
    </row>
    <row r="30" ht="28.5" spans="1:17">
      <c r="A30" s="18">
        <v>21</v>
      </c>
      <c r="B30" s="27" t="s">
        <v>72</v>
      </c>
      <c r="C30" s="28" t="s">
        <v>73</v>
      </c>
      <c r="D30" s="21" t="s">
        <v>72</v>
      </c>
      <c r="E30" s="21"/>
      <c r="F30" s="22"/>
      <c r="G30" s="22"/>
      <c r="H30" s="29" t="s">
        <v>59</v>
      </c>
      <c r="I30" s="40">
        <v>4</v>
      </c>
      <c r="J30" s="41" t="s">
        <v>19</v>
      </c>
      <c r="K30" s="41"/>
      <c r="L30" s="42">
        <v>350</v>
      </c>
      <c r="M30" s="42">
        <v>300</v>
      </c>
      <c r="N30" s="42">
        <v>260</v>
      </c>
      <c r="O30" s="43">
        <v>170</v>
      </c>
      <c r="P30" s="18" t="s">
        <v>74</v>
      </c>
      <c r="Q30" s="18"/>
    </row>
    <row r="31" spans="1:17">
      <c r="A31" s="18">
        <v>22</v>
      </c>
      <c r="B31" s="30" t="s">
        <v>75</v>
      </c>
      <c r="C31" s="31" t="s">
        <v>76</v>
      </c>
      <c r="D31" s="21" t="s">
        <v>75</v>
      </c>
      <c r="E31" s="21"/>
      <c r="F31" s="22"/>
      <c r="G31" s="22"/>
      <c r="H31" s="29" t="s">
        <v>59</v>
      </c>
      <c r="I31" s="40">
        <v>1</v>
      </c>
      <c r="J31" s="41" t="s">
        <v>26</v>
      </c>
      <c r="K31" s="41"/>
      <c r="L31" s="42">
        <v>750</v>
      </c>
      <c r="M31" s="42">
        <v>1400</v>
      </c>
      <c r="N31" s="42">
        <v>890</v>
      </c>
      <c r="O31" s="43">
        <v>544.9</v>
      </c>
      <c r="P31" s="18" t="s">
        <v>77</v>
      </c>
      <c r="Q31" s="18"/>
    </row>
    <row r="32" ht="42.75" spans="1:17">
      <c r="A32" s="18">
        <v>23</v>
      </c>
      <c r="B32" s="27" t="s">
        <v>78</v>
      </c>
      <c r="C32" s="28" t="s">
        <v>79</v>
      </c>
      <c r="D32" s="21" t="s">
        <v>78</v>
      </c>
      <c r="E32" s="21"/>
      <c r="F32" s="22"/>
      <c r="G32" s="22"/>
      <c r="H32" s="29" t="s">
        <v>59</v>
      </c>
      <c r="I32" s="40"/>
      <c r="J32" s="41" t="s">
        <v>19</v>
      </c>
      <c r="K32" s="41"/>
      <c r="L32" s="42">
        <v>300</v>
      </c>
      <c r="M32" s="42">
        <v>350</v>
      </c>
      <c r="N32" s="42">
        <v>292</v>
      </c>
      <c r="O32" s="43">
        <v>179.3</v>
      </c>
      <c r="P32" s="18" t="s">
        <v>74</v>
      </c>
      <c r="Q32" s="18"/>
    </row>
    <row r="33" spans="1:17">
      <c r="A33" s="18"/>
      <c r="B33" s="27" t="s">
        <v>78</v>
      </c>
      <c r="C33" s="28"/>
      <c r="D33" s="21" t="s">
        <v>80</v>
      </c>
      <c r="E33" s="21"/>
      <c r="F33" s="22"/>
      <c r="G33" s="22"/>
      <c r="H33" s="29"/>
      <c r="I33" s="40"/>
      <c r="J33" s="41"/>
      <c r="K33" s="41"/>
      <c r="L33" s="42"/>
      <c r="M33" s="42"/>
      <c r="N33" s="42"/>
      <c r="O33" s="43"/>
      <c r="P33" s="18"/>
      <c r="Q33" s="18"/>
    </row>
    <row r="34" spans="1:17">
      <c r="A34" s="18">
        <v>24</v>
      </c>
      <c r="B34" s="27" t="s">
        <v>81</v>
      </c>
      <c r="C34" s="28" t="s">
        <v>82</v>
      </c>
      <c r="D34" s="24" t="s">
        <v>81</v>
      </c>
      <c r="E34" s="24"/>
      <c r="F34" s="22"/>
      <c r="G34" s="22"/>
      <c r="H34" s="29" t="s">
        <v>59</v>
      </c>
      <c r="I34" s="46">
        <v>8</v>
      </c>
      <c r="J34" s="41" t="s">
        <v>19</v>
      </c>
      <c r="K34" s="41"/>
      <c r="L34" s="42">
        <v>300</v>
      </c>
      <c r="M34" s="42">
        <v>300</v>
      </c>
      <c r="N34" s="42">
        <v>276</v>
      </c>
      <c r="O34" s="43">
        <v>145.3</v>
      </c>
      <c r="P34" s="18" t="s">
        <v>83</v>
      </c>
      <c r="Q34" s="18"/>
    </row>
    <row r="35" ht="28.5" spans="1:17">
      <c r="A35" s="18">
        <v>25</v>
      </c>
      <c r="B35" s="27" t="s">
        <v>84</v>
      </c>
      <c r="C35" s="28" t="s">
        <v>85</v>
      </c>
      <c r="D35" s="24" t="s">
        <v>84</v>
      </c>
      <c r="E35" s="24"/>
      <c r="F35" s="22"/>
      <c r="G35" s="22"/>
      <c r="H35" s="29" t="s">
        <v>59</v>
      </c>
      <c r="I35" s="46">
        <v>8</v>
      </c>
      <c r="J35" s="41" t="s">
        <v>19</v>
      </c>
      <c r="K35" s="41"/>
      <c r="L35" s="42">
        <v>350</v>
      </c>
      <c r="M35" s="42">
        <v>300</v>
      </c>
      <c r="N35" s="42">
        <v>276</v>
      </c>
      <c r="O35" s="43">
        <v>169.5</v>
      </c>
      <c r="P35" s="18" t="s">
        <v>83</v>
      </c>
      <c r="Q35" s="18"/>
    </row>
    <row r="36" spans="1:17">
      <c r="A36" s="18">
        <v>26</v>
      </c>
      <c r="B36" s="30" t="s">
        <v>86</v>
      </c>
      <c r="C36" s="31" t="s">
        <v>87</v>
      </c>
      <c r="D36" s="24" t="s">
        <v>86</v>
      </c>
      <c r="E36" s="24"/>
      <c r="F36" s="22"/>
      <c r="G36" s="22"/>
      <c r="H36" s="29" t="s">
        <v>59</v>
      </c>
      <c r="I36" s="46">
        <v>8</v>
      </c>
      <c r="J36" s="41" t="s">
        <v>19</v>
      </c>
      <c r="K36" s="41"/>
      <c r="L36" s="42">
        <v>250</v>
      </c>
      <c r="M36" s="42">
        <v>300</v>
      </c>
      <c r="N36" s="42">
        <v>280</v>
      </c>
      <c r="O36" s="43">
        <v>122.8</v>
      </c>
      <c r="P36" s="18" t="s">
        <v>83</v>
      </c>
      <c r="Q36" s="18"/>
    </row>
    <row r="37" spans="1:17">
      <c r="A37" s="18">
        <v>27</v>
      </c>
      <c r="B37" s="30" t="s">
        <v>88</v>
      </c>
      <c r="C37" s="31" t="s">
        <v>89</v>
      </c>
      <c r="D37" s="21" t="s">
        <v>88</v>
      </c>
      <c r="E37" s="21"/>
      <c r="F37" s="22"/>
      <c r="G37" s="22"/>
      <c r="H37" s="29" t="s">
        <v>59</v>
      </c>
      <c r="I37" s="46">
        <v>8</v>
      </c>
      <c r="J37" s="41" t="s">
        <v>19</v>
      </c>
      <c r="K37" s="41"/>
      <c r="L37" s="42">
        <v>350</v>
      </c>
      <c r="M37" s="42">
        <v>282</v>
      </c>
      <c r="N37" s="42">
        <v>300</v>
      </c>
      <c r="O37" s="43">
        <v>173</v>
      </c>
      <c r="P37" s="18" t="s">
        <v>74</v>
      </c>
      <c r="Q37" s="18"/>
    </row>
    <row r="38" spans="1:17">
      <c r="A38" s="18"/>
      <c r="B38" s="30" t="s">
        <v>88</v>
      </c>
      <c r="C38" s="31"/>
      <c r="D38" s="21" t="s">
        <v>90</v>
      </c>
      <c r="E38" s="21"/>
      <c r="F38" s="22"/>
      <c r="G38" s="22"/>
      <c r="H38" s="29"/>
      <c r="I38" s="46"/>
      <c r="J38" s="41"/>
      <c r="K38" s="41"/>
      <c r="L38" s="42"/>
      <c r="M38" s="42"/>
      <c r="N38" s="42"/>
      <c r="O38" s="43"/>
      <c r="P38" s="18"/>
      <c r="Q38" s="18"/>
    </row>
    <row r="39" ht="28.5" spans="1:17">
      <c r="A39" s="18">
        <v>28</v>
      </c>
      <c r="B39" s="27" t="s">
        <v>91</v>
      </c>
      <c r="C39" s="28" t="s">
        <v>92</v>
      </c>
      <c r="D39" s="21" t="s">
        <v>91</v>
      </c>
      <c r="E39" s="21"/>
      <c r="F39" s="22"/>
      <c r="G39" s="22"/>
      <c r="H39" s="29" t="s">
        <v>59</v>
      </c>
      <c r="I39" s="46">
        <v>4</v>
      </c>
      <c r="J39" s="41" t="s">
        <v>19</v>
      </c>
      <c r="K39" s="41"/>
      <c r="L39" s="42">
        <v>350</v>
      </c>
      <c r="M39" s="42">
        <v>350</v>
      </c>
      <c r="N39" s="42">
        <v>275</v>
      </c>
      <c r="O39" s="43">
        <v>197</v>
      </c>
      <c r="P39" s="18" t="s">
        <v>83</v>
      </c>
      <c r="Q39" s="18"/>
    </row>
    <row r="40" spans="1:17">
      <c r="A40" s="18"/>
      <c r="B40" s="27" t="s">
        <v>91</v>
      </c>
      <c r="C40" s="28"/>
      <c r="D40" s="21" t="s">
        <v>93</v>
      </c>
      <c r="E40" s="21"/>
      <c r="F40" s="22"/>
      <c r="G40" s="22"/>
      <c r="H40" s="29"/>
      <c r="I40" s="46"/>
      <c r="J40" s="41"/>
      <c r="K40" s="41"/>
      <c r="L40" s="42"/>
      <c r="M40" s="42"/>
      <c r="N40" s="42"/>
      <c r="O40" s="43"/>
      <c r="P40" s="18"/>
      <c r="Q40" s="18"/>
    </row>
    <row r="41" spans="1:17">
      <c r="A41" s="18">
        <v>29</v>
      </c>
      <c r="B41" s="30" t="s">
        <v>94</v>
      </c>
      <c r="C41" s="31" t="s">
        <v>95</v>
      </c>
      <c r="D41" s="24" t="s">
        <v>94</v>
      </c>
      <c r="E41" s="24"/>
      <c r="F41" s="22"/>
      <c r="G41" s="22"/>
      <c r="H41" s="29" t="s">
        <v>59</v>
      </c>
      <c r="I41" s="46">
        <v>8</v>
      </c>
      <c r="J41" s="41" t="s">
        <v>19</v>
      </c>
      <c r="K41" s="41"/>
      <c r="L41" s="42">
        <v>400</v>
      </c>
      <c r="M41" s="42">
        <v>350</v>
      </c>
      <c r="N41" s="42">
        <v>330</v>
      </c>
      <c r="O41" s="43">
        <v>270.2</v>
      </c>
      <c r="P41" s="18" t="s">
        <v>74</v>
      </c>
      <c r="Q41" s="18"/>
    </row>
    <row r="42" ht="42.75" spans="1:17">
      <c r="A42" s="18">
        <v>30</v>
      </c>
      <c r="B42" s="27" t="s">
        <v>78</v>
      </c>
      <c r="C42" s="28" t="s">
        <v>79</v>
      </c>
      <c r="D42" s="21" t="s">
        <v>78</v>
      </c>
      <c r="E42" s="21"/>
      <c r="F42" s="22"/>
      <c r="G42" s="22"/>
      <c r="H42" s="29" t="s">
        <v>59</v>
      </c>
      <c r="I42" s="46">
        <v>4</v>
      </c>
      <c r="J42" s="41" t="s">
        <v>19</v>
      </c>
      <c r="K42" s="41"/>
      <c r="L42" s="42">
        <v>500</v>
      </c>
      <c r="M42" s="42">
        <v>400</v>
      </c>
      <c r="N42" s="42">
        <v>390</v>
      </c>
      <c r="O42" s="43">
        <v>456.3</v>
      </c>
      <c r="P42" s="18" t="s">
        <v>96</v>
      </c>
      <c r="Q42" s="18"/>
    </row>
    <row r="43" spans="1:17">
      <c r="A43" s="18"/>
      <c r="B43" s="27" t="s">
        <v>78</v>
      </c>
      <c r="C43" s="28"/>
      <c r="D43" s="21" t="s">
        <v>80</v>
      </c>
      <c r="E43" s="21"/>
      <c r="F43" s="22"/>
      <c r="G43" s="22"/>
      <c r="H43" s="29"/>
      <c r="I43" s="46"/>
      <c r="J43" s="41"/>
      <c r="K43" s="41"/>
      <c r="L43" s="42"/>
      <c r="M43" s="42"/>
      <c r="N43" s="42"/>
      <c r="O43" s="43"/>
      <c r="P43" s="18"/>
      <c r="Q43" s="18"/>
    </row>
    <row r="44" spans="1:17">
      <c r="A44" s="18">
        <v>31</v>
      </c>
      <c r="B44" s="27" t="s">
        <v>97</v>
      </c>
      <c r="C44" s="28" t="s">
        <v>98</v>
      </c>
      <c r="D44" s="21" t="s">
        <v>99</v>
      </c>
      <c r="E44" s="21"/>
      <c r="F44" s="22"/>
      <c r="G44" s="22"/>
      <c r="H44" s="29" t="s">
        <v>59</v>
      </c>
      <c r="I44" s="46">
        <v>4</v>
      </c>
      <c r="J44" s="41" t="s">
        <v>19</v>
      </c>
      <c r="K44" s="41"/>
      <c r="L44" s="42">
        <v>560</v>
      </c>
      <c r="M44" s="42">
        <v>350</v>
      </c>
      <c r="N44" s="42">
        <v>380</v>
      </c>
      <c r="O44" s="43">
        <v>436</v>
      </c>
      <c r="P44" s="18" t="s">
        <v>96</v>
      </c>
      <c r="Q44" s="18"/>
    </row>
    <row r="45" spans="1:17">
      <c r="A45" s="18"/>
      <c r="B45" s="27" t="s">
        <v>97</v>
      </c>
      <c r="C45" s="28"/>
      <c r="D45" s="21" t="s">
        <v>100</v>
      </c>
      <c r="E45" s="21"/>
      <c r="F45" s="22"/>
      <c r="G45" s="22"/>
      <c r="H45" s="29"/>
      <c r="I45" s="46"/>
      <c r="J45" s="41"/>
      <c r="K45" s="41"/>
      <c r="L45" s="42"/>
      <c r="M45" s="42"/>
      <c r="N45" s="42"/>
      <c r="O45" s="43"/>
      <c r="P45" s="18"/>
      <c r="Q45" s="18"/>
    </row>
    <row r="46" ht="28.5" spans="1:17">
      <c r="A46" s="18">
        <v>32</v>
      </c>
      <c r="B46" s="27" t="s">
        <v>101</v>
      </c>
      <c r="C46" s="28" t="s">
        <v>102</v>
      </c>
      <c r="D46" s="24" t="s">
        <v>101</v>
      </c>
      <c r="E46" s="24"/>
      <c r="F46" s="22"/>
      <c r="G46" s="22"/>
      <c r="H46" s="29" t="s">
        <v>59</v>
      </c>
      <c r="I46" s="46">
        <v>8</v>
      </c>
      <c r="J46" s="41" t="s">
        <v>19</v>
      </c>
      <c r="K46" s="41"/>
      <c r="L46" s="42">
        <v>250</v>
      </c>
      <c r="M46" s="42">
        <v>300</v>
      </c>
      <c r="N46" s="42">
        <v>280</v>
      </c>
      <c r="O46" s="43">
        <v>123</v>
      </c>
      <c r="P46" s="18" t="s">
        <v>83</v>
      </c>
      <c r="Q46" s="18"/>
    </row>
    <row r="47" spans="1:17">
      <c r="A47" s="18">
        <v>33</v>
      </c>
      <c r="B47" s="30" t="s">
        <v>103</v>
      </c>
      <c r="C47" s="31" t="s">
        <v>104</v>
      </c>
      <c r="D47" s="24" t="s">
        <v>103</v>
      </c>
      <c r="E47" s="24"/>
      <c r="F47" s="22"/>
      <c r="G47" s="22"/>
      <c r="H47" s="29" t="s">
        <v>59</v>
      </c>
      <c r="I47" s="46">
        <v>1</v>
      </c>
      <c r="J47" s="41" t="s">
        <v>19</v>
      </c>
      <c r="K47" s="41"/>
      <c r="L47" s="42">
        <v>770</v>
      </c>
      <c r="M47" s="42">
        <v>1400</v>
      </c>
      <c r="N47" s="42">
        <v>831</v>
      </c>
      <c r="O47" s="43">
        <v>5155</v>
      </c>
      <c r="P47" s="47" t="s">
        <v>105</v>
      </c>
      <c r="Q47" s="47"/>
    </row>
    <row r="48" spans="1:17">
      <c r="A48" s="18">
        <v>34</v>
      </c>
      <c r="B48" s="27" t="s">
        <v>106</v>
      </c>
      <c r="C48" s="28" t="s">
        <v>107</v>
      </c>
      <c r="D48" s="21" t="s">
        <v>108</v>
      </c>
      <c r="E48" s="21"/>
      <c r="F48" s="22"/>
      <c r="G48" s="22"/>
      <c r="H48" s="29" t="s">
        <v>59</v>
      </c>
      <c r="I48" s="46">
        <v>1</v>
      </c>
      <c r="J48" s="48" t="s">
        <v>109</v>
      </c>
      <c r="K48" s="48"/>
      <c r="L48" s="42">
        <v>1200</v>
      </c>
      <c r="M48" s="42">
        <v>1500</v>
      </c>
      <c r="N48" s="42">
        <v>1350</v>
      </c>
      <c r="O48" s="43">
        <v>8080</v>
      </c>
      <c r="P48" s="47" t="s">
        <v>105</v>
      </c>
      <c r="Q48" s="47"/>
    </row>
    <row r="49" spans="1:17">
      <c r="A49" s="18"/>
      <c r="B49" s="27" t="s">
        <v>106</v>
      </c>
      <c r="C49" s="28"/>
      <c r="D49" s="21" t="s">
        <v>110</v>
      </c>
      <c r="E49" s="21"/>
      <c r="F49" s="22"/>
      <c r="G49" s="22"/>
      <c r="H49" s="29"/>
      <c r="I49" s="46"/>
      <c r="J49" s="48"/>
      <c r="K49" s="48"/>
      <c r="L49" s="42"/>
      <c r="M49" s="42"/>
      <c r="N49" s="42"/>
      <c r="O49" s="43"/>
      <c r="P49" s="47"/>
      <c r="Q49" s="47"/>
    </row>
    <row r="50" ht="28.5" spans="1:17">
      <c r="A50" s="32">
        <v>35</v>
      </c>
      <c r="B50" s="27" t="s">
        <v>111</v>
      </c>
      <c r="C50" s="28" t="s">
        <v>112</v>
      </c>
      <c r="D50" s="21" t="s">
        <v>111</v>
      </c>
      <c r="E50" s="21"/>
      <c r="F50" s="22"/>
      <c r="G50" s="22"/>
      <c r="H50" s="29" t="s">
        <v>59</v>
      </c>
      <c r="I50" s="46">
        <v>2</v>
      </c>
      <c r="J50" s="48" t="s">
        <v>113</v>
      </c>
      <c r="K50" s="48"/>
      <c r="L50" s="42">
        <v>1005</v>
      </c>
      <c r="M50" s="42">
        <v>750</v>
      </c>
      <c r="N50" s="42">
        <v>710</v>
      </c>
      <c r="O50" s="43">
        <v>300</v>
      </c>
      <c r="P50" s="49" t="s">
        <v>105</v>
      </c>
      <c r="Q50" s="49"/>
    </row>
    <row r="51" spans="1:17">
      <c r="A51" s="18">
        <v>36</v>
      </c>
      <c r="B51" s="27" t="s">
        <v>114</v>
      </c>
      <c r="C51" s="28" t="s">
        <v>115</v>
      </c>
      <c r="D51" s="21" t="s">
        <v>116</v>
      </c>
      <c r="E51" s="21"/>
      <c r="F51" s="22"/>
      <c r="G51" s="22"/>
      <c r="H51" s="29" t="s">
        <v>59</v>
      </c>
      <c r="I51" s="46">
        <v>1</v>
      </c>
      <c r="J51" s="48" t="s">
        <v>109</v>
      </c>
      <c r="K51" s="48"/>
      <c r="L51" s="42">
        <v>905</v>
      </c>
      <c r="M51" s="42">
        <v>1350</v>
      </c>
      <c r="N51" s="42">
        <v>1057</v>
      </c>
      <c r="O51" s="43">
        <v>6300</v>
      </c>
      <c r="P51" s="47" t="s">
        <v>105</v>
      </c>
      <c r="Q51" s="47"/>
    </row>
    <row r="52" spans="1:17">
      <c r="A52" s="18"/>
      <c r="B52" s="27" t="s">
        <v>114</v>
      </c>
      <c r="C52" s="28"/>
      <c r="D52" s="21" t="s">
        <v>117</v>
      </c>
      <c r="E52" s="21"/>
      <c r="F52" s="22"/>
      <c r="G52" s="22"/>
      <c r="H52" s="29"/>
      <c r="I52" s="46"/>
      <c r="J52" s="48"/>
      <c r="K52" s="48"/>
      <c r="L52" s="42"/>
      <c r="M52" s="42"/>
      <c r="N52" s="42"/>
      <c r="O52" s="43"/>
      <c r="P52" s="47"/>
      <c r="Q52" s="47"/>
    </row>
    <row r="53" ht="63.05" spans="1:17">
      <c r="A53" s="18">
        <v>37</v>
      </c>
      <c r="B53" s="27" t="s">
        <v>118</v>
      </c>
      <c r="C53" s="28" t="s">
        <v>119</v>
      </c>
      <c r="D53" s="24" t="s">
        <v>118</v>
      </c>
      <c r="E53" s="24"/>
      <c r="F53" s="22"/>
      <c r="G53" s="22"/>
      <c r="H53" s="23" t="s">
        <v>120</v>
      </c>
      <c r="I53" s="45" t="s">
        <v>121</v>
      </c>
      <c r="J53" s="41" t="s">
        <v>122</v>
      </c>
      <c r="K53" s="41"/>
      <c r="L53" s="42">
        <v>500</v>
      </c>
      <c r="M53" s="42">
        <v>500</v>
      </c>
      <c r="N53" s="42">
        <v>620</v>
      </c>
      <c r="O53" s="43" t="s">
        <v>123</v>
      </c>
      <c r="P53" s="18"/>
      <c r="Q53" s="18"/>
    </row>
    <row r="54" spans="1:17">
      <c r="A54" s="18"/>
      <c r="B54" s="27" t="s">
        <v>118</v>
      </c>
      <c r="C54" s="28"/>
      <c r="D54" s="24" t="s">
        <v>124</v>
      </c>
      <c r="E54" s="24"/>
      <c r="F54" s="22"/>
      <c r="G54" s="22"/>
      <c r="H54" s="23"/>
      <c r="I54" s="45"/>
      <c r="J54" s="41"/>
      <c r="K54" s="41"/>
      <c r="L54" s="42"/>
      <c r="M54" s="42"/>
      <c r="N54" s="42"/>
      <c r="O54" s="43"/>
      <c r="P54" s="18"/>
      <c r="Q54" s="18"/>
    </row>
    <row r="55" spans="1:17">
      <c r="A55" s="18">
        <f>+A53+1</f>
        <v>38</v>
      </c>
      <c r="B55" s="27" t="s">
        <v>125</v>
      </c>
      <c r="C55" s="28" t="s">
        <v>49</v>
      </c>
      <c r="D55" s="24" t="s">
        <v>125</v>
      </c>
      <c r="E55" s="24"/>
      <c r="F55" s="22"/>
      <c r="G55" s="22"/>
      <c r="H55" s="23" t="s">
        <v>120</v>
      </c>
      <c r="I55" s="40">
        <v>2</v>
      </c>
      <c r="J55" s="41" t="s">
        <v>126</v>
      </c>
      <c r="K55" s="41"/>
      <c r="L55" s="42">
        <v>950</v>
      </c>
      <c r="M55" s="42">
        <v>600</v>
      </c>
      <c r="N55" s="42">
        <v>400</v>
      </c>
      <c r="O55" s="43" t="s">
        <v>127</v>
      </c>
      <c r="P55" s="18"/>
      <c r="Q55" s="18"/>
    </row>
    <row r="56" ht="28.5" spans="1:17">
      <c r="A56" s="18">
        <f t="shared" ref="A56:A72" si="1">+A55+1</f>
        <v>39</v>
      </c>
      <c r="B56" s="27" t="s">
        <v>128</v>
      </c>
      <c r="C56" s="28" t="s">
        <v>129</v>
      </c>
      <c r="D56" s="21" t="s">
        <v>128</v>
      </c>
      <c r="E56" s="21"/>
      <c r="F56" s="22"/>
      <c r="G56" s="22"/>
      <c r="H56" s="23" t="s">
        <v>120</v>
      </c>
      <c r="I56" s="44">
        <v>1</v>
      </c>
      <c r="J56" s="41" t="s">
        <v>130</v>
      </c>
      <c r="K56" s="41"/>
      <c r="L56" s="42">
        <v>850</v>
      </c>
      <c r="M56" s="42">
        <v>400</v>
      </c>
      <c r="N56" s="42">
        <v>380</v>
      </c>
      <c r="O56" s="43" t="s">
        <v>131</v>
      </c>
      <c r="P56" s="18"/>
      <c r="Q56" s="18"/>
    </row>
    <row r="57" spans="1:17">
      <c r="A57" s="18">
        <f t="shared" si="1"/>
        <v>40</v>
      </c>
      <c r="B57" s="30" t="s">
        <v>132</v>
      </c>
      <c r="C57" s="28" t="s">
        <v>133</v>
      </c>
      <c r="D57" s="21" t="s">
        <v>132</v>
      </c>
      <c r="E57" s="21"/>
      <c r="F57" s="22"/>
      <c r="G57" s="22"/>
      <c r="H57" s="23" t="s">
        <v>120</v>
      </c>
      <c r="I57" s="40">
        <v>1</v>
      </c>
      <c r="J57" s="41" t="s">
        <v>134</v>
      </c>
      <c r="K57" s="41"/>
      <c r="L57" s="42">
        <v>1000</v>
      </c>
      <c r="M57" s="42">
        <v>600</v>
      </c>
      <c r="N57" s="42">
        <v>650</v>
      </c>
      <c r="O57" s="50" t="s">
        <v>135</v>
      </c>
      <c r="P57" s="18"/>
      <c r="Q57" s="18"/>
    </row>
    <row r="58" spans="1:17">
      <c r="A58" s="18">
        <f t="shared" si="1"/>
        <v>41</v>
      </c>
      <c r="B58" s="33" t="s">
        <v>136</v>
      </c>
      <c r="C58" s="28" t="s">
        <v>137</v>
      </c>
      <c r="D58" s="24" t="s">
        <v>136</v>
      </c>
      <c r="E58" s="24"/>
      <c r="F58" s="22"/>
      <c r="G58" s="22"/>
      <c r="H58" s="23" t="s">
        <v>120</v>
      </c>
      <c r="I58" s="40">
        <v>1</v>
      </c>
      <c r="J58" s="41" t="s">
        <v>134</v>
      </c>
      <c r="K58" s="41"/>
      <c r="L58" s="42">
        <v>1000</v>
      </c>
      <c r="M58" s="42">
        <v>450</v>
      </c>
      <c r="N58" s="42">
        <v>560</v>
      </c>
      <c r="O58" s="43" t="s">
        <v>135</v>
      </c>
      <c r="P58" s="18"/>
      <c r="Q58" s="18"/>
    </row>
    <row r="59" spans="1:17">
      <c r="A59" s="18">
        <f t="shared" si="1"/>
        <v>42</v>
      </c>
      <c r="B59" s="25" t="s">
        <v>138</v>
      </c>
      <c r="C59" s="28" t="s">
        <v>139</v>
      </c>
      <c r="D59" s="24" t="s">
        <v>138</v>
      </c>
      <c r="E59" s="24"/>
      <c r="F59" s="22"/>
      <c r="G59" s="22"/>
      <c r="H59" s="23" t="s">
        <v>120</v>
      </c>
      <c r="I59" s="40">
        <v>1</v>
      </c>
      <c r="J59" s="41" t="s">
        <v>134</v>
      </c>
      <c r="K59" s="41"/>
      <c r="L59" s="42">
        <v>1000</v>
      </c>
      <c r="M59" s="42">
        <v>450</v>
      </c>
      <c r="N59" s="42">
        <v>560</v>
      </c>
      <c r="O59" s="43" t="s">
        <v>135</v>
      </c>
      <c r="P59" s="18"/>
      <c r="Q59" s="18"/>
    </row>
    <row r="60" spans="1:17">
      <c r="A60" s="18">
        <f t="shared" si="1"/>
        <v>43</v>
      </c>
      <c r="B60" s="27" t="s">
        <v>140</v>
      </c>
      <c r="C60" s="28" t="s">
        <v>141</v>
      </c>
      <c r="D60" s="21" t="s">
        <v>140</v>
      </c>
      <c r="E60" s="21"/>
      <c r="F60" s="22"/>
      <c r="G60" s="22"/>
      <c r="H60" s="34" t="s">
        <v>120</v>
      </c>
      <c r="I60" s="44">
        <v>1</v>
      </c>
      <c r="J60" s="41" t="s">
        <v>134</v>
      </c>
      <c r="K60" s="41"/>
      <c r="L60" s="42">
        <v>950</v>
      </c>
      <c r="M60" s="42">
        <v>1420</v>
      </c>
      <c r="N60" s="42">
        <v>1010</v>
      </c>
      <c r="O60" s="43">
        <v>8.502</v>
      </c>
      <c r="P60" s="18"/>
      <c r="Q60" s="18"/>
    </row>
    <row r="61" spans="1:17">
      <c r="A61" s="18">
        <f t="shared" si="1"/>
        <v>44</v>
      </c>
      <c r="B61" s="27" t="s">
        <v>142</v>
      </c>
      <c r="C61" s="28" t="s">
        <v>143</v>
      </c>
      <c r="D61" s="21" t="s">
        <v>142</v>
      </c>
      <c r="E61" s="21"/>
      <c r="F61" s="22"/>
      <c r="G61" s="22"/>
      <c r="H61" s="23" t="s">
        <v>120</v>
      </c>
      <c r="I61" s="44">
        <v>1</v>
      </c>
      <c r="J61" s="41" t="s">
        <v>134</v>
      </c>
      <c r="K61" s="41"/>
      <c r="L61" s="42">
        <v>950</v>
      </c>
      <c r="M61" s="42">
        <v>1420</v>
      </c>
      <c r="N61" s="42">
        <v>1010</v>
      </c>
      <c r="O61" s="43">
        <v>8.502</v>
      </c>
      <c r="P61" s="18"/>
      <c r="Q61" s="18"/>
    </row>
    <row r="62" spans="1:17">
      <c r="A62" s="18">
        <f t="shared" si="1"/>
        <v>45</v>
      </c>
      <c r="B62" s="30" t="s">
        <v>144</v>
      </c>
      <c r="C62" s="28" t="s">
        <v>145</v>
      </c>
      <c r="D62" s="24" t="s">
        <v>144</v>
      </c>
      <c r="E62" s="24"/>
      <c r="F62" s="22"/>
      <c r="G62" s="22"/>
      <c r="H62" s="23" t="s">
        <v>120</v>
      </c>
      <c r="I62" s="44">
        <v>1</v>
      </c>
      <c r="J62" s="41" t="s">
        <v>134</v>
      </c>
      <c r="K62" s="41"/>
      <c r="L62" s="42">
        <v>750</v>
      </c>
      <c r="M62" s="42">
        <v>1420</v>
      </c>
      <c r="N62" s="42">
        <v>850</v>
      </c>
      <c r="O62" s="43">
        <v>5.649</v>
      </c>
      <c r="P62" s="18"/>
      <c r="Q62" s="18"/>
    </row>
    <row r="63" spans="1:17">
      <c r="A63" s="18">
        <f t="shared" si="1"/>
        <v>46</v>
      </c>
      <c r="B63" s="30" t="s">
        <v>146</v>
      </c>
      <c r="C63" s="28" t="s">
        <v>147</v>
      </c>
      <c r="D63" s="24" t="s">
        <v>146</v>
      </c>
      <c r="E63" s="24"/>
      <c r="F63" s="22"/>
      <c r="G63" s="22"/>
      <c r="H63" s="23" t="s">
        <v>120</v>
      </c>
      <c r="I63" s="40">
        <v>1</v>
      </c>
      <c r="J63" s="41" t="s">
        <v>134</v>
      </c>
      <c r="K63" s="41"/>
      <c r="L63" s="42">
        <v>750</v>
      </c>
      <c r="M63" s="42">
        <v>1420</v>
      </c>
      <c r="N63" s="42">
        <v>850</v>
      </c>
      <c r="O63" s="43">
        <v>5.649</v>
      </c>
      <c r="P63" s="18"/>
      <c r="Q63" s="18"/>
    </row>
    <row r="64" spans="1:17">
      <c r="A64" s="18">
        <f t="shared" si="1"/>
        <v>47</v>
      </c>
      <c r="B64" s="27" t="s">
        <v>148</v>
      </c>
      <c r="C64" s="28" t="s">
        <v>95</v>
      </c>
      <c r="D64" s="24" t="s">
        <v>148</v>
      </c>
      <c r="E64" s="24"/>
      <c r="F64" s="22"/>
      <c r="G64" s="22"/>
      <c r="H64" s="23" t="s">
        <v>120</v>
      </c>
      <c r="I64" s="40">
        <v>4</v>
      </c>
      <c r="J64" s="41" t="s">
        <v>149</v>
      </c>
      <c r="K64" s="41"/>
      <c r="L64" s="42">
        <v>300</v>
      </c>
      <c r="M64" s="42">
        <v>350</v>
      </c>
      <c r="N64" s="42">
        <v>260</v>
      </c>
      <c r="O64" s="43" t="s">
        <v>150</v>
      </c>
      <c r="P64" s="18"/>
      <c r="Q64" s="18"/>
    </row>
    <row r="65" spans="1:17">
      <c r="A65" s="18">
        <f t="shared" si="1"/>
        <v>48</v>
      </c>
      <c r="B65" s="27" t="s">
        <v>151</v>
      </c>
      <c r="C65" s="28" t="s">
        <v>152</v>
      </c>
      <c r="D65" s="24" t="s">
        <v>151</v>
      </c>
      <c r="E65" s="24"/>
      <c r="F65" s="22"/>
      <c r="G65" s="22"/>
      <c r="H65" s="23" t="s">
        <v>120</v>
      </c>
      <c r="I65" s="40">
        <v>2</v>
      </c>
      <c r="J65" s="41" t="s">
        <v>122</v>
      </c>
      <c r="K65" s="41"/>
      <c r="L65" s="42">
        <v>380</v>
      </c>
      <c r="M65" s="42">
        <v>300</v>
      </c>
      <c r="N65" s="42">
        <v>290</v>
      </c>
      <c r="O65" s="43" t="s">
        <v>153</v>
      </c>
      <c r="P65" s="18"/>
      <c r="Q65" s="18"/>
    </row>
    <row r="66" spans="1:17">
      <c r="A66" s="18">
        <f t="shared" si="1"/>
        <v>49</v>
      </c>
      <c r="B66" s="27" t="s">
        <v>154</v>
      </c>
      <c r="C66" s="28" t="s">
        <v>155</v>
      </c>
      <c r="D66" s="21" t="s">
        <v>154</v>
      </c>
      <c r="E66" s="21"/>
      <c r="F66" s="22"/>
      <c r="G66" s="22"/>
      <c r="H66" s="23" t="s">
        <v>120</v>
      </c>
      <c r="I66" s="40">
        <v>4</v>
      </c>
      <c r="J66" s="41" t="s">
        <v>122</v>
      </c>
      <c r="K66" s="41"/>
      <c r="L66" s="42">
        <v>550</v>
      </c>
      <c r="M66" s="42">
        <v>300</v>
      </c>
      <c r="N66" s="42">
        <v>280</v>
      </c>
      <c r="O66" s="43" t="s">
        <v>156</v>
      </c>
      <c r="P66" s="18"/>
      <c r="Q66" s="18"/>
    </row>
    <row r="67" spans="1:17">
      <c r="A67" s="18">
        <f t="shared" si="1"/>
        <v>50</v>
      </c>
      <c r="B67" s="27" t="s">
        <v>157</v>
      </c>
      <c r="C67" s="28" t="s">
        <v>158</v>
      </c>
      <c r="D67" s="21" t="s">
        <v>157</v>
      </c>
      <c r="E67" s="21"/>
      <c r="F67" s="22"/>
      <c r="G67" s="22"/>
      <c r="H67" s="23" t="s">
        <v>120</v>
      </c>
      <c r="I67" s="40">
        <v>4</v>
      </c>
      <c r="J67" s="41" t="s">
        <v>122</v>
      </c>
      <c r="K67" s="41"/>
      <c r="L67" s="42">
        <v>250</v>
      </c>
      <c r="M67" s="42">
        <v>350</v>
      </c>
      <c r="N67" s="42">
        <v>280</v>
      </c>
      <c r="O67" s="43" t="s">
        <v>159</v>
      </c>
      <c r="P67" s="18"/>
      <c r="Q67" s="18"/>
    </row>
    <row r="68" spans="1:17">
      <c r="A68" s="18">
        <f t="shared" si="1"/>
        <v>51</v>
      </c>
      <c r="B68" s="27" t="s">
        <v>160</v>
      </c>
      <c r="C68" s="28" t="s">
        <v>161</v>
      </c>
      <c r="D68" s="24" t="s">
        <v>160</v>
      </c>
      <c r="E68" s="24"/>
      <c r="F68" s="22"/>
      <c r="G68" s="22"/>
      <c r="H68" s="23" t="s">
        <v>120</v>
      </c>
      <c r="I68" s="40">
        <v>4</v>
      </c>
      <c r="J68" s="41" t="s">
        <v>122</v>
      </c>
      <c r="K68" s="41"/>
      <c r="L68" s="42">
        <v>250</v>
      </c>
      <c r="M68" s="42">
        <v>350</v>
      </c>
      <c r="N68" s="42">
        <v>280</v>
      </c>
      <c r="O68" s="43" t="s">
        <v>159</v>
      </c>
      <c r="P68" s="18"/>
      <c r="Q68" s="18"/>
    </row>
    <row r="69" ht="28.5" spans="1:17">
      <c r="A69" s="18">
        <f t="shared" si="1"/>
        <v>52</v>
      </c>
      <c r="B69" s="27" t="s">
        <v>162</v>
      </c>
      <c r="C69" s="28" t="s">
        <v>163</v>
      </c>
      <c r="D69" s="21" t="s">
        <v>162</v>
      </c>
      <c r="E69" s="21"/>
      <c r="F69" s="22"/>
      <c r="G69" s="22"/>
      <c r="H69" s="23" t="s">
        <v>120</v>
      </c>
      <c r="I69" s="40">
        <v>1</v>
      </c>
      <c r="J69" s="41" t="s">
        <v>126</v>
      </c>
      <c r="K69" s="41"/>
      <c r="L69" s="42">
        <v>300</v>
      </c>
      <c r="M69" s="42">
        <v>300</v>
      </c>
      <c r="N69" s="42">
        <v>308</v>
      </c>
      <c r="O69" s="43">
        <v>173</v>
      </c>
      <c r="P69" s="18"/>
      <c r="Q69" s="18"/>
    </row>
    <row r="70" spans="1:17">
      <c r="A70" s="18">
        <f t="shared" si="1"/>
        <v>53</v>
      </c>
      <c r="B70" s="27" t="s">
        <v>164</v>
      </c>
      <c r="C70" s="28" t="s">
        <v>165</v>
      </c>
      <c r="D70" s="21" t="s">
        <v>164</v>
      </c>
      <c r="E70" s="21"/>
      <c r="F70" s="22"/>
      <c r="G70" s="22"/>
      <c r="H70" s="23" t="s">
        <v>120</v>
      </c>
      <c r="I70" s="40">
        <v>2</v>
      </c>
      <c r="J70" s="41" t="s">
        <v>126</v>
      </c>
      <c r="K70" s="41"/>
      <c r="L70" s="42">
        <v>530</v>
      </c>
      <c r="M70" s="42">
        <v>540</v>
      </c>
      <c r="N70" s="42">
        <v>510</v>
      </c>
      <c r="O70" s="43" t="s">
        <v>166</v>
      </c>
      <c r="P70" s="58"/>
      <c r="Q70" s="58"/>
    </row>
    <row r="71" spans="1:17">
      <c r="A71" s="18">
        <f t="shared" si="1"/>
        <v>54</v>
      </c>
      <c r="B71" s="30" t="s">
        <v>164</v>
      </c>
      <c r="C71" s="28" t="s">
        <v>167</v>
      </c>
      <c r="D71" s="24" t="s">
        <v>164</v>
      </c>
      <c r="E71" s="24"/>
      <c r="F71" s="22"/>
      <c r="G71" s="22"/>
      <c r="H71" s="23" t="s">
        <v>120</v>
      </c>
      <c r="I71" s="40">
        <v>2</v>
      </c>
      <c r="J71" s="41" t="s">
        <v>126</v>
      </c>
      <c r="K71" s="41"/>
      <c r="L71" s="42">
        <v>530</v>
      </c>
      <c r="M71" s="42">
        <v>540</v>
      </c>
      <c r="N71" s="42">
        <v>510</v>
      </c>
      <c r="O71" s="43" t="s">
        <v>166</v>
      </c>
      <c r="P71" s="18"/>
      <c r="Q71" s="18"/>
    </row>
    <row r="72" ht="28.5" spans="1:17">
      <c r="A72" s="18">
        <f t="shared" si="1"/>
        <v>55</v>
      </c>
      <c r="B72" s="27" t="s">
        <v>168</v>
      </c>
      <c r="C72" s="28" t="s">
        <v>169</v>
      </c>
      <c r="D72" s="24" t="s">
        <v>168</v>
      </c>
      <c r="E72" s="24"/>
      <c r="F72" s="22"/>
      <c r="G72" s="22"/>
      <c r="H72" s="23" t="s">
        <v>120</v>
      </c>
      <c r="I72" s="40">
        <v>1</v>
      </c>
      <c r="J72" s="41" t="s">
        <v>126</v>
      </c>
      <c r="K72" s="41"/>
      <c r="L72" s="42">
        <v>300</v>
      </c>
      <c r="M72" s="42">
        <v>300</v>
      </c>
      <c r="N72" s="42">
        <v>308</v>
      </c>
      <c r="O72" s="43" t="s">
        <v>170</v>
      </c>
      <c r="P72" s="18"/>
      <c r="Q72" s="18"/>
    </row>
    <row r="73" spans="1:17">
      <c r="A73" s="313" t="s">
        <v>171</v>
      </c>
      <c r="B73" s="19" t="s">
        <v>172</v>
      </c>
      <c r="C73" s="20" t="s">
        <v>173</v>
      </c>
      <c r="D73" s="21" t="s">
        <v>172</v>
      </c>
      <c r="E73" s="21"/>
      <c r="F73" s="22"/>
      <c r="G73" s="22"/>
      <c r="H73" s="23" t="s">
        <v>174</v>
      </c>
      <c r="I73" s="40" t="s">
        <v>175</v>
      </c>
      <c r="J73" s="41" t="s">
        <v>19</v>
      </c>
      <c r="K73" s="41"/>
      <c r="L73" s="42">
        <v>850</v>
      </c>
      <c r="M73" s="42">
        <v>560</v>
      </c>
      <c r="N73" s="42">
        <v>650</v>
      </c>
      <c r="O73" s="43">
        <v>1940</v>
      </c>
      <c r="P73" s="51"/>
      <c r="Q73" s="51"/>
    </row>
    <row r="74" ht="28.5" spans="1:17">
      <c r="A74" s="313" t="s">
        <v>176</v>
      </c>
      <c r="B74" s="19" t="s">
        <v>177</v>
      </c>
      <c r="C74" s="20" t="s">
        <v>178</v>
      </c>
      <c r="D74" s="21" t="s">
        <v>179</v>
      </c>
      <c r="E74" s="21"/>
      <c r="F74" s="22"/>
      <c r="G74" s="22"/>
      <c r="H74" s="23" t="s">
        <v>174</v>
      </c>
      <c r="I74" s="40" t="s">
        <v>180</v>
      </c>
      <c r="J74" s="41" t="s">
        <v>19</v>
      </c>
      <c r="K74" s="41"/>
      <c r="L74" s="42">
        <v>560</v>
      </c>
      <c r="M74" s="42">
        <v>550</v>
      </c>
      <c r="N74" s="42">
        <v>480</v>
      </c>
      <c r="O74" s="43">
        <v>955</v>
      </c>
      <c r="P74" s="51"/>
      <c r="Q74" s="51"/>
    </row>
    <row r="75" spans="1:17">
      <c r="A75" s="51"/>
      <c r="B75" s="19" t="s">
        <v>177</v>
      </c>
      <c r="C75" s="20"/>
      <c r="D75" s="21" t="s">
        <v>181</v>
      </c>
      <c r="E75" s="21"/>
      <c r="F75" s="22"/>
      <c r="G75" s="22"/>
      <c r="H75" s="23"/>
      <c r="I75" s="40"/>
      <c r="J75" s="41"/>
      <c r="K75" s="41"/>
      <c r="L75" s="42"/>
      <c r="M75" s="42"/>
      <c r="N75" s="42"/>
      <c r="O75" s="43"/>
      <c r="P75" s="51"/>
      <c r="Q75" s="51"/>
    </row>
    <row r="76" spans="1:17">
      <c r="A76" s="313" t="s">
        <v>182</v>
      </c>
      <c r="B76" s="19" t="s">
        <v>183</v>
      </c>
      <c r="C76" s="20" t="s">
        <v>184</v>
      </c>
      <c r="D76" s="21" t="s">
        <v>183</v>
      </c>
      <c r="E76" s="21"/>
      <c r="F76" s="22"/>
      <c r="G76" s="22"/>
      <c r="H76" s="23" t="s">
        <v>174</v>
      </c>
      <c r="I76" s="40" t="s">
        <v>175</v>
      </c>
      <c r="J76" s="41" t="s">
        <v>19</v>
      </c>
      <c r="K76" s="41"/>
      <c r="L76" s="42">
        <v>1300</v>
      </c>
      <c r="M76" s="42">
        <v>710</v>
      </c>
      <c r="N76" s="42">
        <v>605</v>
      </c>
      <c r="O76" s="43">
        <v>2600</v>
      </c>
      <c r="P76" s="51"/>
      <c r="Q76" s="51"/>
    </row>
    <row r="77" spans="1:17">
      <c r="A77" s="313" t="s">
        <v>185</v>
      </c>
      <c r="B77" s="19" t="s">
        <v>186</v>
      </c>
      <c r="C77" s="20" t="s">
        <v>187</v>
      </c>
      <c r="D77" s="21" t="s">
        <v>186</v>
      </c>
      <c r="E77" s="21"/>
      <c r="F77" s="22"/>
      <c r="G77" s="22"/>
      <c r="H77" s="23" t="s">
        <v>174</v>
      </c>
      <c r="I77" s="40" t="s">
        <v>175</v>
      </c>
      <c r="J77" s="41" t="s">
        <v>19</v>
      </c>
      <c r="K77" s="41"/>
      <c r="L77" s="42">
        <v>1300</v>
      </c>
      <c r="M77" s="42">
        <v>710</v>
      </c>
      <c r="N77" s="42">
        <v>605</v>
      </c>
      <c r="O77" s="43">
        <v>2600</v>
      </c>
      <c r="P77" s="51"/>
      <c r="Q77" s="51"/>
    </row>
    <row r="78" spans="1:17">
      <c r="A78" s="313" t="s">
        <v>188</v>
      </c>
      <c r="B78" s="19" t="s">
        <v>189</v>
      </c>
      <c r="C78" s="20" t="s">
        <v>190</v>
      </c>
      <c r="D78" s="21" t="s">
        <v>189</v>
      </c>
      <c r="E78" s="21"/>
      <c r="F78" s="22"/>
      <c r="G78" s="22"/>
      <c r="H78" s="23" t="s">
        <v>174</v>
      </c>
      <c r="I78" s="40" t="s">
        <v>175</v>
      </c>
      <c r="J78" s="41" t="s">
        <v>19</v>
      </c>
      <c r="K78" s="41"/>
      <c r="L78" s="42">
        <v>670</v>
      </c>
      <c r="M78" s="42">
        <v>680</v>
      </c>
      <c r="N78" s="42">
        <v>460</v>
      </c>
      <c r="O78" s="43">
        <v>790</v>
      </c>
      <c r="P78" s="51"/>
      <c r="Q78" s="51"/>
    </row>
    <row r="79" spans="1:17">
      <c r="A79" s="313" t="s">
        <v>191</v>
      </c>
      <c r="B79" s="19" t="s">
        <v>192</v>
      </c>
      <c r="C79" s="20" t="s">
        <v>193</v>
      </c>
      <c r="D79" s="24" t="s">
        <v>192</v>
      </c>
      <c r="E79" s="24"/>
      <c r="F79" s="22"/>
      <c r="G79" s="22"/>
      <c r="H79" s="23" t="s">
        <v>174</v>
      </c>
      <c r="I79" s="40" t="s">
        <v>194</v>
      </c>
      <c r="J79" s="41" t="s">
        <v>19</v>
      </c>
      <c r="K79" s="41"/>
      <c r="L79" s="42">
        <v>670</v>
      </c>
      <c r="M79" s="42">
        <v>680</v>
      </c>
      <c r="N79" s="42">
        <v>460</v>
      </c>
      <c r="O79" s="43">
        <v>790</v>
      </c>
      <c r="P79" s="51"/>
      <c r="Q79" s="51"/>
    </row>
    <row r="80" spans="1:17">
      <c r="A80" s="51">
        <v>7</v>
      </c>
      <c r="B80" s="19" t="s">
        <v>195</v>
      </c>
      <c r="C80" s="20" t="s">
        <v>196</v>
      </c>
      <c r="D80" s="21" t="s">
        <v>197</v>
      </c>
      <c r="E80" s="21"/>
      <c r="F80" s="22"/>
      <c r="G80" s="34"/>
      <c r="H80" s="23" t="s">
        <v>174</v>
      </c>
      <c r="I80" s="40" t="s">
        <v>194</v>
      </c>
      <c r="J80" s="41" t="s">
        <v>19</v>
      </c>
      <c r="K80" s="41"/>
      <c r="L80" s="42">
        <v>510</v>
      </c>
      <c r="M80" s="42">
        <v>450</v>
      </c>
      <c r="N80" s="42">
        <v>395</v>
      </c>
      <c r="O80" s="43">
        <v>510</v>
      </c>
      <c r="P80" s="51"/>
      <c r="Q80" s="51"/>
    </row>
    <row r="81" ht="28.5" spans="1:17">
      <c r="A81" s="51">
        <v>8</v>
      </c>
      <c r="B81" s="19" t="s">
        <v>198</v>
      </c>
      <c r="C81" s="20" t="s">
        <v>199</v>
      </c>
      <c r="D81" s="21" t="s">
        <v>198</v>
      </c>
      <c r="E81" s="21"/>
      <c r="F81" s="22"/>
      <c r="G81" s="34"/>
      <c r="H81" s="23" t="s">
        <v>174</v>
      </c>
      <c r="I81" s="40" t="s">
        <v>180</v>
      </c>
      <c r="J81" s="41" t="s">
        <v>19</v>
      </c>
      <c r="K81" s="41"/>
      <c r="L81" s="42">
        <v>560</v>
      </c>
      <c r="M81" s="42">
        <v>550</v>
      </c>
      <c r="N81" s="42">
        <v>480</v>
      </c>
      <c r="O81" s="43">
        <v>955</v>
      </c>
      <c r="P81" s="51"/>
      <c r="Q81" s="51"/>
    </row>
    <row r="82" spans="1:17">
      <c r="A82" s="51"/>
      <c r="B82" s="19" t="s">
        <v>198</v>
      </c>
      <c r="C82" s="20"/>
      <c r="D82" s="21" t="s">
        <v>200</v>
      </c>
      <c r="E82" s="21"/>
      <c r="F82" s="22"/>
      <c r="G82" s="34"/>
      <c r="H82" s="23"/>
      <c r="I82" s="40"/>
      <c r="J82" s="41"/>
      <c r="K82" s="41"/>
      <c r="L82" s="42"/>
      <c r="M82" s="42"/>
      <c r="N82" s="42"/>
      <c r="O82" s="43"/>
      <c r="P82" s="51"/>
      <c r="Q82" s="51"/>
    </row>
    <row r="83" spans="1:17">
      <c r="A83" s="51">
        <v>9</v>
      </c>
      <c r="B83" s="19" t="s">
        <v>201</v>
      </c>
      <c r="C83" s="20" t="s">
        <v>202</v>
      </c>
      <c r="D83" s="21" t="s">
        <v>201</v>
      </c>
      <c r="E83" s="21"/>
      <c r="F83" s="22"/>
      <c r="G83" s="34"/>
      <c r="H83" s="23" t="s">
        <v>174</v>
      </c>
      <c r="I83" s="40" t="s">
        <v>194</v>
      </c>
      <c r="J83" s="41" t="s">
        <v>19</v>
      </c>
      <c r="K83" s="41"/>
      <c r="L83" s="42">
        <v>850</v>
      </c>
      <c r="M83" s="42">
        <v>560</v>
      </c>
      <c r="N83" s="42">
        <v>650</v>
      </c>
      <c r="O83" s="43">
        <v>1940</v>
      </c>
      <c r="P83" s="51"/>
      <c r="Q83" s="51"/>
    </row>
    <row r="84" spans="1:17">
      <c r="A84" s="51">
        <v>10</v>
      </c>
      <c r="B84" s="19" t="s">
        <v>203</v>
      </c>
      <c r="C84" s="20" t="s">
        <v>204</v>
      </c>
      <c r="D84" s="24" t="s">
        <v>203</v>
      </c>
      <c r="E84" s="24"/>
      <c r="F84" s="22"/>
      <c r="G84" s="22"/>
      <c r="H84" s="23" t="s">
        <v>205</v>
      </c>
      <c r="I84" s="40" t="s">
        <v>180</v>
      </c>
      <c r="J84" s="41" t="s">
        <v>19</v>
      </c>
      <c r="K84" s="41"/>
      <c r="L84" s="42">
        <v>230</v>
      </c>
      <c r="M84" s="42">
        <v>215</v>
      </c>
      <c r="N84" s="42">
        <v>200</v>
      </c>
      <c r="O84" s="43">
        <v>57.8</v>
      </c>
      <c r="P84" s="47"/>
      <c r="Q84" s="47"/>
    </row>
    <row r="85" spans="1:17">
      <c r="A85" s="51">
        <v>11</v>
      </c>
      <c r="B85" s="19" t="s">
        <v>206</v>
      </c>
      <c r="C85" s="20" t="s">
        <v>207</v>
      </c>
      <c r="D85" s="21" t="s">
        <v>206</v>
      </c>
      <c r="E85" s="21"/>
      <c r="F85" s="22"/>
      <c r="G85" s="22"/>
      <c r="H85" s="23" t="s">
        <v>205</v>
      </c>
      <c r="I85" s="40" t="s">
        <v>180</v>
      </c>
      <c r="J85" s="41" t="s">
        <v>19</v>
      </c>
      <c r="K85" s="41"/>
      <c r="L85" s="42">
        <v>295</v>
      </c>
      <c r="M85" s="42">
        <v>280</v>
      </c>
      <c r="N85" s="42">
        <v>250</v>
      </c>
      <c r="O85" s="43">
        <v>120.8</v>
      </c>
      <c r="P85" s="47"/>
      <c r="Q85" s="47"/>
    </row>
    <row r="86" spans="1:17">
      <c r="A86" s="51">
        <v>12</v>
      </c>
      <c r="B86" s="19" t="s">
        <v>208</v>
      </c>
      <c r="C86" s="20" t="s">
        <v>209</v>
      </c>
      <c r="D86" s="21" t="s">
        <v>208</v>
      </c>
      <c r="E86" s="21"/>
      <c r="F86" s="22"/>
      <c r="G86" s="22"/>
      <c r="H86" s="23" t="s">
        <v>205</v>
      </c>
      <c r="I86" s="40" t="s">
        <v>180</v>
      </c>
      <c r="J86" s="41" t="s">
        <v>19</v>
      </c>
      <c r="K86" s="41"/>
      <c r="L86" s="42">
        <v>305</v>
      </c>
      <c r="M86" s="42">
        <v>250</v>
      </c>
      <c r="N86" s="42">
        <v>250</v>
      </c>
      <c r="O86" s="43">
        <v>111.5</v>
      </c>
      <c r="P86" s="47"/>
      <c r="Q86" s="47"/>
    </row>
    <row r="87" spans="1:17">
      <c r="A87" s="18">
        <v>1</v>
      </c>
      <c r="B87" s="19" t="s">
        <v>210</v>
      </c>
      <c r="C87" s="20" t="s">
        <v>211</v>
      </c>
      <c r="D87" s="24" t="s">
        <v>210</v>
      </c>
      <c r="E87" s="24"/>
      <c r="F87" s="22"/>
      <c r="G87" s="22"/>
      <c r="H87" s="23" t="s">
        <v>212</v>
      </c>
      <c r="I87" s="40">
        <v>1</v>
      </c>
      <c r="J87" s="41" t="s">
        <v>213</v>
      </c>
      <c r="K87" s="41"/>
      <c r="L87" s="42">
        <v>1300</v>
      </c>
      <c r="M87" s="42">
        <v>900</v>
      </c>
      <c r="N87" s="42">
        <v>851</v>
      </c>
      <c r="O87" s="43">
        <v>6284</v>
      </c>
      <c r="P87" s="18"/>
      <c r="Q87" s="18"/>
    </row>
    <row r="88" spans="1:17">
      <c r="A88" s="18">
        <f>+A87+1</f>
        <v>2</v>
      </c>
      <c r="B88" s="19" t="s">
        <v>214</v>
      </c>
      <c r="C88" s="20" t="s">
        <v>215</v>
      </c>
      <c r="D88" s="24" t="s">
        <v>214</v>
      </c>
      <c r="E88" s="24"/>
      <c r="F88" s="22"/>
      <c r="G88" s="22"/>
      <c r="H88" s="23" t="s">
        <v>212</v>
      </c>
      <c r="I88" s="40">
        <v>1</v>
      </c>
      <c r="J88" s="41" t="s">
        <v>213</v>
      </c>
      <c r="K88" s="41"/>
      <c r="L88" s="42">
        <v>1250</v>
      </c>
      <c r="M88" s="42">
        <v>850</v>
      </c>
      <c r="N88" s="42">
        <v>851</v>
      </c>
      <c r="O88" s="43">
        <v>5652</v>
      </c>
      <c r="P88" s="18"/>
      <c r="Q88" s="18"/>
    </row>
    <row r="89" spans="1:17">
      <c r="A89" s="18">
        <v>3</v>
      </c>
      <c r="B89" s="19" t="s">
        <v>216</v>
      </c>
      <c r="C89" s="20" t="s">
        <v>217</v>
      </c>
      <c r="D89" s="21" t="s">
        <v>216</v>
      </c>
      <c r="E89" s="21"/>
      <c r="F89" s="22"/>
      <c r="G89" s="22"/>
      <c r="H89" s="23" t="s">
        <v>218</v>
      </c>
      <c r="I89" s="40" t="s">
        <v>194</v>
      </c>
      <c r="J89" s="41" t="s">
        <v>213</v>
      </c>
      <c r="K89" s="41"/>
      <c r="L89" s="42">
        <v>900</v>
      </c>
      <c r="M89" s="42">
        <v>870</v>
      </c>
      <c r="N89" s="42">
        <v>801</v>
      </c>
      <c r="O89" s="43">
        <v>3750</v>
      </c>
      <c r="P89" s="59"/>
      <c r="Q89" s="59"/>
    </row>
    <row r="90" spans="1:17">
      <c r="A90" s="18"/>
      <c r="B90" s="19" t="s">
        <v>216</v>
      </c>
      <c r="C90" s="20"/>
      <c r="D90" s="21" t="s">
        <v>219</v>
      </c>
      <c r="E90" s="21"/>
      <c r="F90" s="22"/>
      <c r="G90" s="22"/>
      <c r="H90" s="23"/>
      <c r="I90" s="40"/>
      <c r="J90" s="41"/>
      <c r="K90" s="41"/>
      <c r="L90" s="42"/>
      <c r="M90" s="42"/>
      <c r="N90" s="42"/>
      <c r="O90" s="43"/>
      <c r="P90" s="59"/>
      <c r="Q90" s="59"/>
    </row>
    <row r="91" spans="1:17">
      <c r="A91" s="18">
        <v>4</v>
      </c>
      <c r="B91" s="19" t="s">
        <v>220</v>
      </c>
      <c r="C91" s="20" t="s">
        <v>221</v>
      </c>
      <c r="D91" s="24" t="s">
        <v>220</v>
      </c>
      <c r="E91" s="24"/>
      <c r="F91" s="52"/>
      <c r="G91" s="22"/>
      <c r="H91" s="23" t="s">
        <v>222</v>
      </c>
      <c r="I91" s="40" t="s">
        <v>194</v>
      </c>
      <c r="J91" s="41" t="s">
        <v>213</v>
      </c>
      <c r="K91" s="41"/>
      <c r="L91" s="42">
        <v>700</v>
      </c>
      <c r="M91" s="42">
        <v>700</v>
      </c>
      <c r="N91" s="42">
        <v>592</v>
      </c>
      <c r="O91" s="43">
        <v>1696.9</v>
      </c>
      <c r="P91" s="59"/>
      <c r="Q91" s="59"/>
    </row>
    <row r="92" spans="1:17">
      <c r="A92" s="18">
        <v>5</v>
      </c>
      <c r="B92" s="19" t="s">
        <v>223</v>
      </c>
      <c r="C92" s="20" t="s">
        <v>224</v>
      </c>
      <c r="D92" s="24" t="s">
        <v>223</v>
      </c>
      <c r="E92" s="24"/>
      <c r="F92" s="22"/>
      <c r="G92" s="22"/>
      <c r="H92" s="23" t="s">
        <v>225</v>
      </c>
      <c r="I92" s="40">
        <v>1</v>
      </c>
      <c r="J92" s="41" t="s">
        <v>19</v>
      </c>
      <c r="K92" s="41"/>
      <c r="L92" s="42">
        <v>1200</v>
      </c>
      <c r="M92" s="42">
        <v>800</v>
      </c>
      <c r="N92" s="42">
        <v>650</v>
      </c>
      <c r="O92" s="43">
        <v>3650</v>
      </c>
      <c r="P92" s="59"/>
      <c r="Q92" s="59"/>
    </row>
    <row r="93" spans="1:17">
      <c r="A93" s="18">
        <v>6</v>
      </c>
      <c r="B93" s="19" t="s">
        <v>226</v>
      </c>
      <c r="C93" s="20" t="s">
        <v>224</v>
      </c>
      <c r="D93" s="24" t="s">
        <v>226</v>
      </c>
      <c r="E93" s="24"/>
      <c r="F93" s="22"/>
      <c r="G93" s="22"/>
      <c r="H93" s="23" t="s">
        <v>225</v>
      </c>
      <c r="I93" s="40">
        <v>1</v>
      </c>
      <c r="J93" s="41" t="s">
        <v>19</v>
      </c>
      <c r="K93" s="41"/>
      <c r="L93" s="42">
        <v>1200</v>
      </c>
      <c r="M93" s="42">
        <v>800</v>
      </c>
      <c r="N93" s="42">
        <v>650</v>
      </c>
      <c r="O93" s="43">
        <v>3650</v>
      </c>
      <c r="P93" s="59"/>
      <c r="Q93" s="59"/>
    </row>
    <row r="94" spans="1:17">
      <c r="A94" s="18">
        <v>7</v>
      </c>
      <c r="B94" s="19" t="s">
        <v>227</v>
      </c>
      <c r="C94" s="20" t="s">
        <v>228</v>
      </c>
      <c r="D94" s="21" t="s">
        <v>227</v>
      </c>
      <c r="E94" s="21"/>
      <c r="F94" s="22"/>
      <c r="G94" s="22"/>
      <c r="H94" s="23" t="s">
        <v>225</v>
      </c>
      <c r="I94" s="40">
        <v>2</v>
      </c>
      <c r="J94" s="41" t="s">
        <v>19</v>
      </c>
      <c r="K94" s="41"/>
      <c r="L94" s="42">
        <v>900</v>
      </c>
      <c r="M94" s="42">
        <v>455</v>
      </c>
      <c r="N94" s="42">
        <v>560</v>
      </c>
      <c r="O94" s="43">
        <v>1162</v>
      </c>
      <c r="P94" s="60"/>
      <c r="Q94" s="60"/>
    </row>
    <row r="95" spans="1:17">
      <c r="A95" s="18">
        <v>8</v>
      </c>
      <c r="B95" s="19" t="s">
        <v>229</v>
      </c>
      <c r="C95" s="20" t="s">
        <v>228</v>
      </c>
      <c r="D95" s="21" t="s">
        <v>229</v>
      </c>
      <c r="E95" s="21"/>
      <c r="F95" s="22"/>
      <c r="G95" s="22"/>
      <c r="H95" s="23" t="s">
        <v>225</v>
      </c>
      <c r="I95" s="40">
        <v>2</v>
      </c>
      <c r="J95" s="41" t="s">
        <v>19</v>
      </c>
      <c r="K95" s="41"/>
      <c r="L95" s="42">
        <v>900</v>
      </c>
      <c r="M95" s="42">
        <v>455</v>
      </c>
      <c r="N95" s="42">
        <v>560</v>
      </c>
      <c r="O95" s="43">
        <v>1162</v>
      </c>
      <c r="P95" s="60"/>
      <c r="Q95" s="60"/>
    </row>
    <row r="96" spans="1:17">
      <c r="A96" s="18">
        <v>9</v>
      </c>
      <c r="B96" s="19" t="s">
        <v>230</v>
      </c>
      <c r="C96" s="20" t="s">
        <v>228</v>
      </c>
      <c r="D96" s="21" t="s">
        <v>230</v>
      </c>
      <c r="E96" s="21"/>
      <c r="F96" s="22"/>
      <c r="G96" s="22"/>
      <c r="H96" s="23" t="s">
        <v>225</v>
      </c>
      <c r="I96" s="40">
        <v>2</v>
      </c>
      <c r="J96" s="41" t="s">
        <v>19</v>
      </c>
      <c r="K96" s="41"/>
      <c r="L96" s="42">
        <v>580</v>
      </c>
      <c r="M96" s="42">
        <v>400</v>
      </c>
      <c r="N96" s="42">
        <v>445</v>
      </c>
      <c r="O96" s="43">
        <v>552</v>
      </c>
      <c r="P96" s="60"/>
      <c r="Q96" s="60"/>
    </row>
    <row r="97" spans="1:17">
      <c r="A97" s="18">
        <v>10</v>
      </c>
      <c r="B97" s="19" t="s">
        <v>231</v>
      </c>
      <c r="C97" s="20" t="s">
        <v>228</v>
      </c>
      <c r="D97" s="21" t="s">
        <v>231</v>
      </c>
      <c r="E97" s="21"/>
      <c r="F97" s="22"/>
      <c r="G97" s="22"/>
      <c r="H97" s="23" t="s">
        <v>225</v>
      </c>
      <c r="I97" s="40">
        <v>2</v>
      </c>
      <c r="J97" s="41" t="s">
        <v>19</v>
      </c>
      <c r="K97" s="41"/>
      <c r="L97" s="42">
        <v>580</v>
      </c>
      <c r="M97" s="42">
        <v>400</v>
      </c>
      <c r="N97" s="42">
        <v>445</v>
      </c>
      <c r="O97" s="43">
        <v>552</v>
      </c>
      <c r="P97" s="60"/>
      <c r="Q97" s="60"/>
    </row>
    <row r="98" spans="1:17">
      <c r="A98" s="18">
        <v>11</v>
      </c>
      <c r="B98" s="19" t="s">
        <v>232</v>
      </c>
      <c r="C98" s="20" t="s">
        <v>233</v>
      </c>
      <c r="D98" s="24" t="s">
        <v>232</v>
      </c>
      <c r="E98" s="24"/>
      <c r="F98" s="22"/>
      <c r="G98" s="22"/>
      <c r="H98" s="23" t="s">
        <v>234</v>
      </c>
      <c r="I98" s="40">
        <v>1</v>
      </c>
      <c r="J98" s="41" t="s">
        <v>213</v>
      </c>
      <c r="K98" s="41"/>
      <c r="L98" s="42">
        <v>800</v>
      </c>
      <c r="M98" s="42">
        <v>820</v>
      </c>
      <c r="N98" s="42">
        <v>575</v>
      </c>
      <c r="O98" s="43">
        <v>2206</v>
      </c>
      <c r="P98" s="60"/>
      <c r="Q98" s="60"/>
    </row>
    <row r="99" spans="1:17">
      <c r="A99" s="18">
        <v>12</v>
      </c>
      <c r="B99" s="25" t="s">
        <v>235</v>
      </c>
      <c r="C99" s="26" t="s">
        <v>236</v>
      </c>
      <c r="D99" s="24" t="s">
        <v>235</v>
      </c>
      <c r="E99" s="24"/>
      <c r="F99" s="22"/>
      <c r="G99" s="22"/>
      <c r="H99" s="22" t="s">
        <v>237</v>
      </c>
      <c r="I99" s="46">
        <v>1</v>
      </c>
      <c r="J99" s="61" t="s">
        <v>238</v>
      </c>
      <c r="K99" s="61"/>
      <c r="L99" s="42">
        <v>650</v>
      </c>
      <c r="M99" s="42">
        <v>430</v>
      </c>
      <c r="N99" s="42">
        <v>545</v>
      </c>
      <c r="O99" s="43">
        <v>891</v>
      </c>
      <c r="P99" s="60"/>
      <c r="Q99" s="60"/>
    </row>
    <row r="100" spans="1:17">
      <c r="A100" s="18">
        <v>13</v>
      </c>
      <c r="B100" s="25" t="s">
        <v>239</v>
      </c>
      <c r="C100" s="26" t="s">
        <v>240</v>
      </c>
      <c r="D100" s="24" t="s">
        <v>239</v>
      </c>
      <c r="E100" s="24"/>
      <c r="F100" s="22"/>
      <c r="G100" s="22"/>
      <c r="H100" s="22" t="s">
        <v>241</v>
      </c>
      <c r="I100" s="46">
        <v>1</v>
      </c>
      <c r="J100" s="41" t="s">
        <v>130</v>
      </c>
      <c r="K100" s="41"/>
      <c r="L100" s="42">
        <v>310</v>
      </c>
      <c r="M100" s="42">
        <v>343</v>
      </c>
      <c r="N100" s="42">
        <v>345</v>
      </c>
      <c r="O100" s="43">
        <v>212</v>
      </c>
      <c r="P100" s="60"/>
      <c r="Q100" s="60"/>
    </row>
    <row r="101" spans="1:17">
      <c r="A101" s="18">
        <v>14</v>
      </c>
      <c r="B101" s="25" t="s">
        <v>242</v>
      </c>
      <c r="C101" s="26" t="s">
        <v>243</v>
      </c>
      <c r="D101" s="24" t="s">
        <v>242</v>
      </c>
      <c r="E101" s="24"/>
      <c r="F101" s="22"/>
      <c r="G101" s="22"/>
      <c r="H101" s="22"/>
      <c r="I101" s="46">
        <v>1</v>
      </c>
      <c r="J101" s="41" t="s">
        <v>130</v>
      </c>
      <c r="K101" s="41"/>
      <c r="L101" s="42">
        <v>450</v>
      </c>
      <c r="M101" s="42">
        <v>330</v>
      </c>
      <c r="N101" s="42">
        <v>325</v>
      </c>
      <c r="O101" s="43">
        <v>282</v>
      </c>
      <c r="P101" s="60"/>
      <c r="Q101" s="60"/>
    </row>
    <row r="102" spans="1:17">
      <c r="A102" s="18">
        <v>15</v>
      </c>
      <c r="B102" s="19" t="s">
        <v>244</v>
      </c>
      <c r="C102" s="20" t="s">
        <v>245</v>
      </c>
      <c r="D102" s="21" t="s">
        <v>244</v>
      </c>
      <c r="E102" s="21"/>
      <c r="F102" s="22"/>
      <c r="G102" s="22"/>
      <c r="H102" s="22"/>
      <c r="I102" s="40">
        <v>1</v>
      </c>
      <c r="J102" s="41" t="s">
        <v>130</v>
      </c>
      <c r="K102" s="41"/>
      <c r="L102" s="42">
        <v>500</v>
      </c>
      <c r="M102" s="42">
        <v>440</v>
      </c>
      <c r="N102" s="42">
        <v>480</v>
      </c>
      <c r="O102" s="43">
        <v>617</v>
      </c>
      <c r="P102" s="60"/>
      <c r="Q102" s="60"/>
    </row>
    <row r="103" spans="1:17">
      <c r="A103" s="18">
        <v>16</v>
      </c>
      <c r="B103" s="19" t="s">
        <v>246</v>
      </c>
      <c r="C103" s="20" t="s">
        <v>247</v>
      </c>
      <c r="D103" s="24" t="s">
        <v>246</v>
      </c>
      <c r="E103" s="24"/>
      <c r="F103" s="22"/>
      <c r="G103" s="22"/>
      <c r="H103" s="22"/>
      <c r="I103" s="40">
        <v>2</v>
      </c>
      <c r="J103" s="41" t="s">
        <v>19</v>
      </c>
      <c r="K103" s="41"/>
      <c r="L103" s="42">
        <v>850</v>
      </c>
      <c r="M103" s="42">
        <v>750</v>
      </c>
      <c r="N103" s="42">
        <v>750</v>
      </c>
      <c r="O103" s="43">
        <v>617</v>
      </c>
      <c r="P103" s="60"/>
      <c r="Q103" s="60"/>
    </row>
    <row r="104" spans="1:17">
      <c r="A104" s="18"/>
      <c r="B104" s="19" t="s">
        <v>246</v>
      </c>
      <c r="C104" s="20"/>
      <c r="D104" s="24" t="s">
        <v>248</v>
      </c>
      <c r="E104" s="24"/>
      <c r="F104" s="22"/>
      <c r="G104" s="22"/>
      <c r="H104" s="22"/>
      <c r="I104" s="40"/>
      <c r="J104" s="41"/>
      <c r="K104" s="41"/>
      <c r="L104" s="42"/>
      <c r="M104" s="42"/>
      <c r="N104" s="42"/>
      <c r="O104" s="43"/>
      <c r="P104" s="60"/>
      <c r="Q104" s="60"/>
    </row>
    <row r="105" spans="1:17">
      <c r="A105" s="18">
        <v>17</v>
      </c>
      <c r="B105" s="19" t="s">
        <v>249</v>
      </c>
      <c r="C105" s="20" t="s">
        <v>250</v>
      </c>
      <c r="D105" s="21" t="s">
        <v>249</v>
      </c>
      <c r="E105" s="21"/>
      <c r="F105" s="22"/>
      <c r="G105" s="22"/>
      <c r="H105" s="34"/>
      <c r="I105" s="40">
        <v>1</v>
      </c>
      <c r="J105" s="41" t="s">
        <v>130</v>
      </c>
      <c r="K105" s="41"/>
      <c r="L105" s="42">
        <v>300</v>
      </c>
      <c r="M105" s="42">
        <v>350</v>
      </c>
      <c r="N105" s="42">
        <v>290</v>
      </c>
      <c r="O105" s="43">
        <v>190</v>
      </c>
      <c r="P105" s="60"/>
      <c r="Q105" s="60"/>
    </row>
    <row r="106" spans="1:17">
      <c r="A106" s="18">
        <v>18</v>
      </c>
      <c r="B106" s="19" t="s">
        <v>251</v>
      </c>
      <c r="C106" s="20" t="s">
        <v>252</v>
      </c>
      <c r="D106" s="21" t="s">
        <v>253</v>
      </c>
      <c r="E106" s="21"/>
      <c r="F106" s="22"/>
      <c r="G106" s="22"/>
      <c r="H106" s="34"/>
      <c r="I106" s="40">
        <v>1</v>
      </c>
      <c r="J106" s="41" t="s">
        <v>130</v>
      </c>
      <c r="K106" s="41"/>
      <c r="L106" s="42">
        <v>300</v>
      </c>
      <c r="M106" s="42">
        <v>350</v>
      </c>
      <c r="N106" s="42">
        <v>350</v>
      </c>
      <c r="O106" s="43">
        <v>190</v>
      </c>
      <c r="P106" s="60"/>
      <c r="Q106" s="60"/>
    </row>
    <row r="107" ht="21.8" spans="1:17">
      <c r="A107" s="18">
        <v>19</v>
      </c>
      <c r="B107" s="19" t="s">
        <v>254</v>
      </c>
      <c r="C107" s="20" t="s">
        <v>255</v>
      </c>
      <c r="D107" s="21" t="s">
        <v>256</v>
      </c>
      <c r="E107" s="21"/>
      <c r="F107" s="22"/>
      <c r="G107" s="22"/>
      <c r="H107" s="34"/>
      <c r="I107" s="40">
        <v>1</v>
      </c>
      <c r="J107" s="41" t="s">
        <v>257</v>
      </c>
      <c r="K107" s="41"/>
      <c r="L107" s="62">
        <v>500</v>
      </c>
      <c r="M107" s="42">
        <v>450</v>
      </c>
      <c r="N107" s="42">
        <v>515</v>
      </c>
      <c r="O107" s="43">
        <v>740</v>
      </c>
      <c r="P107" s="60"/>
      <c r="Q107" s="60"/>
    </row>
    <row r="108" spans="1:17">
      <c r="A108" s="18">
        <v>20</v>
      </c>
      <c r="B108" s="25" t="s">
        <v>258</v>
      </c>
      <c r="C108" s="26" t="s">
        <v>259</v>
      </c>
      <c r="D108" s="21" t="s">
        <v>258</v>
      </c>
      <c r="E108" s="24"/>
      <c r="F108" s="22"/>
      <c r="G108" s="22"/>
      <c r="H108" s="34"/>
      <c r="I108" s="40">
        <v>1</v>
      </c>
      <c r="J108" s="41" t="s">
        <v>260</v>
      </c>
      <c r="K108" s="41"/>
      <c r="L108" s="42">
        <v>500</v>
      </c>
      <c r="M108" s="42">
        <v>560</v>
      </c>
      <c r="N108" s="42">
        <v>515</v>
      </c>
      <c r="O108" s="43">
        <v>740</v>
      </c>
      <c r="P108" s="60"/>
      <c r="Q108" s="60"/>
    </row>
    <row r="109" spans="1:17">
      <c r="A109" s="18">
        <v>21</v>
      </c>
      <c r="B109" s="25" t="s">
        <v>261</v>
      </c>
      <c r="C109" s="26" t="s">
        <v>262</v>
      </c>
      <c r="D109" s="24" t="s">
        <v>261</v>
      </c>
      <c r="E109" s="24"/>
      <c r="F109" s="22"/>
      <c r="G109" s="22"/>
      <c r="H109" s="34"/>
      <c r="I109" s="40">
        <v>2</v>
      </c>
      <c r="J109" s="41" t="s">
        <v>260</v>
      </c>
      <c r="K109" s="41"/>
      <c r="L109" s="42">
        <v>400</v>
      </c>
      <c r="M109" s="42">
        <v>370</v>
      </c>
      <c r="N109" s="42">
        <v>365</v>
      </c>
      <c r="O109" s="43">
        <v>425</v>
      </c>
      <c r="P109" s="60"/>
      <c r="Q109" s="60"/>
    </row>
    <row r="110" spans="1:17">
      <c r="A110" s="18">
        <v>22</v>
      </c>
      <c r="B110" s="25" t="s">
        <v>263</v>
      </c>
      <c r="C110" s="26" t="s">
        <v>264</v>
      </c>
      <c r="D110" s="24" t="s">
        <v>263</v>
      </c>
      <c r="E110" s="24"/>
      <c r="F110" s="22"/>
      <c r="G110" s="22"/>
      <c r="H110" s="23"/>
      <c r="I110" s="40">
        <v>2</v>
      </c>
      <c r="J110" s="41" t="s">
        <v>130</v>
      </c>
      <c r="K110" s="41"/>
      <c r="L110" s="42">
        <v>351</v>
      </c>
      <c r="M110" s="42">
        <v>351</v>
      </c>
      <c r="N110" s="42">
        <v>351</v>
      </c>
      <c r="O110" s="43">
        <v>281</v>
      </c>
      <c r="P110" s="60"/>
      <c r="Q110" s="60"/>
    </row>
    <row r="111" spans="1:17">
      <c r="A111" s="18">
        <v>23</v>
      </c>
      <c r="B111" s="19" t="s">
        <v>265</v>
      </c>
      <c r="C111" s="20" t="s">
        <v>266</v>
      </c>
      <c r="D111" s="21" t="s">
        <v>265</v>
      </c>
      <c r="E111" s="21"/>
      <c r="F111" s="22"/>
      <c r="G111" s="22"/>
      <c r="H111" s="23"/>
      <c r="I111" s="40">
        <v>1</v>
      </c>
      <c r="J111" s="41" t="s">
        <v>130</v>
      </c>
      <c r="K111" s="41"/>
      <c r="L111" s="42">
        <v>500</v>
      </c>
      <c r="M111" s="42">
        <v>450</v>
      </c>
      <c r="N111" s="42">
        <v>420</v>
      </c>
      <c r="O111" s="43">
        <v>550</v>
      </c>
      <c r="P111" s="60"/>
      <c r="Q111" s="60"/>
    </row>
    <row r="112" spans="1:17">
      <c r="A112" s="18">
        <v>24</v>
      </c>
      <c r="B112" s="19" t="s">
        <v>267</v>
      </c>
      <c r="C112" s="20" t="s">
        <v>268</v>
      </c>
      <c r="D112" s="21" t="s">
        <v>267</v>
      </c>
      <c r="E112" s="21"/>
      <c r="F112" s="22"/>
      <c r="G112" s="22"/>
      <c r="H112" s="23"/>
      <c r="I112" s="40">
        <v>1</v>
      </c>
      <c r="J112" s="41" t="s">
        <v>130</v>
      </c>
      <c r="K112" s="41"/>
      <c r="L112" s="42">
        <v>350</v>
      </c>
      <c r="M112" s="42">
        <v>400</v>
      </c>
      <c r="N112" s="42">
        <v>410</v>
      </c>
      <c r="O112" s="43">
        <v>358</v>
      </c>
      <c r="P112" s="60"/>
      <c r="Q112" s="60"/>
    </row>
    <row r="113" spans="1:17">
      <c r="A113" s="18">
        <v>25</v>
      </c>
      <c r="B113" s="25" t="s">
        <v>269</v>
      </c>
      <c r="C113" s="26" t="s">
        <v>270</v>
      </c>
      <c r="D113" s="24" t="s">
        <v>269</v>
      </c>
      <c r="E113" s="24"/>
      <c r="F113" s="22"/>
      <c r="G113" s="53"/>
      <c r="H113" s="23"/>
      <c r="I113" s="40">
        <v>1</v>
      </c>
      <c r="J113" s="41" t="s">
        <v>130</v>
      </c>
      <c r="K113" s="41"/>
      <c r="L113" s="42">
        <v>330</v>
      </c>
      <c r="M113" s="42">
        <v>330</v>
      </c>
      <c r="N113" s="42">
        <v>350</v>
      </c>
      <c r="O113" s="43">
        <v>238</v>
      </c>
      <c r="P113" s="60"/>
      <c r="Q113" s="60"/>
    </row>
    <row r="114" spans="1:17">
      <c r="A114" s="18">
        <v>26</v>
      </c>
      <c r="B114" s="19" t="s">
        <v>271</v>
      </c>
      <c r="C114" s="20" t="s">
        <v>272</v>
      </c>
      <c r="D114" s="24" t="s">
        <v>271</v>
      </c>
      <c r="E114" s="24"/>
      <c r="F114" s="22"/>
      <c r="G114" s="22"/>
      <c r="H114" s="23"/>
      <c r="I114" s="40">
        <v>1</v>
      </c>
      <c r="J114" s="41" t="s">
        <v>257</v>
      </c>
      <c r="K114" s="41"/>
      <c r="L114" s="42">
        <v>350</v>
      </c>
      <c r="M114" s="42">
        <v>350</v>
      </c>
      <c r="N114" s="42">
        <v>445</v>
      </c>
      <c r="O114" s="43">
        <v>340</v>
      </c>
      <c r="P114" s="60"/>
      <c r="Q114" s="60"/>
    </row>
    <row r="115" spans="1:17">
      <c r="A115" s="18">
        <v>27</v>
      </c>
      <c r="B115" s="54" t="s">
        <v>273</v>
      </c>
      <c r="C115" s="55" t="s">
        <v>274</v>
      </c>
      <c r="D115" s="21" t="s">
        <v>273</v>
      </c>
      <c r="E115" s="21"/>
      <c r="F115" s="22"/>
      <c r="G115" s="22"/>
      <c r="H115" s="52"/>
      <c r="I115" s="46" t="s">
        <v>194</v>
      </c>
      <c r="J115" s="61" t="s">
        <v>213</v>
      </c>
      <c r="K115" s="61"/>
      <c r="L115" s="42">
        <v>1100</v>
      </c>
      <c r="M115" s="42">
        <v>700</v>
      </c>
      <c r="N115" s="42">
        <v>660</v>
      </c>
      <c r="O115" s="43">
        <v>917</v>
      </c>
      <c r="P115" s="60"/>
      <c r="Q115" s="60"/>
    </row>
    <row r="116" spans="1:17">
      <c r="A116" s="18"/>
      <c r="B116" s="54" t="s">
        <v>273</v>
      </c>
      <c r="C116" s="55"/>
      <c r="D116" s="21" t="s">
        <v>275</v>
      </c>
      <c r="E116" s="21"/>
      <c r="F116" s="22"/>
      <c r="G116" s="22"/>
      <c r="H116" s="52"/>
      <c r="I116" s="46"/>
      <c r="J116" s="61"/>
      <c r="K116" s="61"/>
      <c r="L116" s="42"/>
      <c r="M116" s="42"/>
      <c r="N116" s="42"/>
      <c r="O116" s="43"/>
      <c r="P116" s="60"/>
      <c r="Q116" s="60"/>
    </row>
    <row r="117" spans="1:17">
      <c r="A117" s="314" t="s">
        <v>276</v>
      </c>
      <c r="B117" s="56" t="s">
        <v>277</v>
      </c>
      <c r="C117" s="57" t="s">
        <v>278</v>
      </c>
      <c r="D117" s="21" t="s">
        <v>277</v>
      </c>
      <c r="E117" s="21"/>
      <c r="F117" s="22"/>
      <c r="G117" s="22"/>
      <c r="H117" s="22"/>
      <c r="I117" s="46" t="s">
        <v>180</v>
      </c>
      <c r="J117" s="61" t="s">
        <v>213</v>
      </c>
      <c r="K117" s="61"/>
      <c r="L117" s="42">
        <v>1100</v>
      </c>
      <c r="M117" s="42">
        <v>700</v>
      </c>
      <c r="N117" s="42">
        <v>660</v>
      </c>
      <c r="O117" s="43">
        <v>917</v>
      </c>
      <c r="P117" s="60"/>
      <c r="Q117" s="60"/>
    </row>
    <row r="118" spans="1:17">
      <c r="A118" s="18"/>
      <c r="B118" s="56" t="s">
        <v>277</v>
      </c>
      <c r="C118" s="57"/>
      <c r="D118" s="21" t="s">
        <v>279</v>
      </c>
      <c r="E118" s="21"/>
      <c r="F118" s="22"/>
      <c r="G118" s="22"/>
      <c r="H118" s="22"/>
      <c r="I118" s="46"/>
      <c r="J118" s="61"/>
      <c r="K118" s="61"/>
      <c r="L118" s="42"/>
      <c r="M118" s="42"/>
      <c r="N118" s="42"/>
      <c r="O118" s="43"/>
      <c r="P118" s="60"/>
      <c r="Q118" s="60"/>
    </row>
    <row r="119" spans="1:17">
      <c r="A119" s="18">
        <v>29</v>
      </c>
      <c r="B119" s="56">
        <v>1463750310</v>
      </c>
      <c r="C119" s="57" t="s">
        <v>280</v>
      </c>
      <c r="D119" s="21">
        <v>1463750310</v>
      </c>
      <c r="E119" s="21"/>
      <c r="F119" s="22"/>
      <c r="G119" s="22"/>
      <c r="H119" s="22"/>
      <c r="I119" s="46" t="s">
        <v>281</v>
      </c>
      <c r="J119" s="48" t="s">
        <v>26</v>
      </c>
      <c r="K119" s="48"/>
      <c r="L119" s="42">
        <v>750</v>
      </c>
      <c r="M119" s="42">
        <v>700</v>
      </c>
      <c r="N119" s="42">
        <v>530</v>
      </c>
      <c r="O119" s="43">
        <v>1895</v>
      </c>
      <c r="P119" s="60"/>
      <c r="Q119" s="60"/>
    </row>
    <row r="120" spans="1:17">
      <c r="A120" s="18">
        <v>1</v>
      </c>
      <c r="B120" s="25" t="s">
        <v>282</v>
      </c>
      <c r="C120" s="28" t="s">
        <v>283</v>
      </c>
      <c r="D120" s="24" t="s">
        <v>282</v>
      </c>
      <c r="E120" s="24"/>
      <c r="F120" s="22"/>
      <c r="G120" s="22"/>
      <c r="H120" s="23" t="s">
        <v>234</v>
      </c>
      <c r="I120" s="40">
        <v>1</v>
      </c>
      <c r="J120" s="41" t="s">
        <v>19</v>
      </c>
      <c r="K120" s="41"/>
      <c r="L120" s="42">
        <v>600</v>
      </c>
      <c r="M120" s="42">
        <v>490</v>
      </c>
      <c r="N120" s="42">
        <v>390</v>
      </c>
      <c r="O120" s="43">
        <v>670</v>
      </c>
      <c r="P120" s="63"/>
      <c r="Q120" s="65"/>
    </row>
    <row r="121" spans="1:17">
      <c r="A121" s="18">
        <f>+A120+1</f>
        <v>2</v>
      </c>
      <c r="B121" s="25" t="s">
        <v>284</v>
      </c>
      <c r="C121" s="28" t="s">
        <v>285</v>
      </c>
      <c r="D121" s="24" t="s">
        <v>284</v>
      </c>
      <c r="E121" s="24"/>
      <c r="F121" s="22"/>
      <c r="G121" s="22"/>
      <c r="H121" s="23"/>
      <c r="I121" s="40">
        <v>1</v>
      </c>
      <c r="J121" s="41" t="s">
        <v>19</v>
      </c>
      <c r="K121" s="41"/>
      <c r="L121" s="42">
        <v>600</v>
      </c>
      <c r="M121" s="42">
        <v>490</v>
      </c>
      <c r="N121" s="42">
        <v>390</v>
      </c>
      <c r="O121" s="43">
        <v>670</v>
      </c>
      <c r="P121" s="63"/>
      <c r="Q121" s="65"/>
    </row>
    <row r="122" ht="28.5" spans="1:17">
      <c r="A122" s="18">
        <v>3</v>
      </c>
      <c r="B122" s="25" t="s">
        <v>286</v>
      </c>
      <c r="C122" s="28" t="s">
        <v>287</v>
      </c>
      <c r="D122" s="24" t="s">
        <v>286</v>
      </c>
      <c r="E122" s="24"/>
      <c r="F122" s="22"/>
      <c r="G122" s="22"/>
      <c r="H122" s="23" t="s">
        <v>288</v>
      </c>
      <c r="I122" s="40">
        <v>2</v>
      </c>
      <c r="J122" s="41" t="s">
        <v>289</v>
      </c>
      <c r="K122" s="41"/>
      <c r="L122" s="42">
        <v>550</v>
      </c>
      <c r="M122" s="42">
        <v>550</v>
      </c>
      <c r="N122" s="42">
        <v>480</v>
      </c>
      <c r="O122" s="43">
        <v>920</v>
      </c>
      <c r="P122" s="63"/>
      <c r="Q122" s="65"/>
    </row>
    <row r="123" ht="28.5" spans="1:17">
      <c r="A123" s="18">
        <f>+A122+1</f>
        <v>4</v>
      </c>
      <c r="B123" s="25" t="s">
        <v>290</v>
      </c>
      <c r="C123" s="28" t="s">
        <v>291</v>
      </c>
      <c r="D123" s="21" t="s">
        <v>290</v>
      </c>
      <c r="E123" s="21"/>
      <c r="F123" s="22"/>
      <c r="G123" s="22"/>
      <c r="H123" s="23"/>
      <c r="I123" s="40">
        <v>2</v>
      </c>
      <c r="J123" s="41" t="s">
        <v>19</v>
      </c>
      <c r="K123" s="41"/>
      <c r="L123" s="42">
        <v>550</v>
      </c>
      <c r="M123" s="42">
        <v>550</v>
      </c>
      <c r="N123" s="42">
        <v>480</v>
      </c>
      <c r="O123" s="43">
        <v>920</v>
      </c>
      <c r="P123" s="63"/>
      <c r="Q123" s="65"/>
    </row>
    <row r="124" spans="1:17">
      <c r="A124" s="18"/>
      <c r="B124" s="25" t="s">
        <v>290</v>
      </c>
      <c r="C124" s="28"/>
      <c r="D124" s="21" t="s">
        <v>292</v>
      </c>
      <c r="E124" s="21"/>
      <c r="F124" s="22"/>
      <c r="G124" s="22"/>
      <c r="H124" s="23"/>
      <c r="I124" s="40"/>
      <c r="J124" s="41"/>
      <c r="K124" s="41"/>
      <c r="L124" s="42"/>
      <c r="M124" s="42"/>
      <c r="N124" s="42"/>
      <c r="O124" s="43"/>
      <c r="P124" s="63"/>
      <c r="Q124" s="65"/>
    </row>
    <row r="125" spans="1:17">
      <c r="A125" s="18">
        <f>+A123+1</f>
        <v>5</v>
      </c>
      <c r="B125" s="25" t="s">
        <v>293</v>
      </c>
      <c r="C125" s="28" t="s">
        <v>294</v>
      </c>
      <c r="D125" s="21" t="s">
        <v>293</v>
      </c>
      <c r="E125" s="21"/>
      <c r="F125" s="22"/>
      <c r="G125" s="22"/>
      <c r="H125" s="23"/>
      <c r="I125" s="40">
        <v>4</v>
      </c>
      <c r="J125" s="41" t="s">
        <v>19</v>
      </c>
      <c r="K125" s="41"/>
      <c r="L125" s="42">
        <v>500</v>
      </c>
      <c r="M125" s="42">
        <v>430</v>
      </c>
      <c r="N125" s="42">
        <v>410</v>
      </c>
      <c r="O125" s="43">
        <v>590</v>
      </c>
      <c r="P125" s="63"/>
      <c r="Q125" s="65"/>
    </row>
    <row r="126" spans="1:17">
      <c r="A126" s="18"/>
      <c r="B126" s="25" t="s">
        <v>293</v>
      </c>
      <c r="C126" s="28"/>
      <c r="D126" s="21" t="s">
        <v>295</v>
      </c>
      <c r="E126" s="21"/>
      <c r="F126" s="22"/>
      <c r="G126" s="22"/>
      <c r="H126" s="23"/>
      <c r="I126" s="40"/>
      <c r="J126" s="41"/>
      <c r="K126" s="41"/>
      <c r="L126" s="42"/>
      <c r="M126" s="42"/>
      <c r="N126" s="42"/>
      <c r="O126" s="43"/>
      <c r="P126" s="63"/>
      <c r="Q126" s="65"/>
    </row>
    <row r="127" ht="28.5" spans="1:17">
      <c r="A127" s="18">
        <f>+A125+1</f>
        <v>6</v>
      </c>
      <c r="B127" s="25" t="s">
        <v>296</v>
      </c>
      <c r="C127" s="28" t="s">
        <v>297</v>
      </c>
      <c r="D127" s="21" t="s">
        <v>296</v>
      </c>
      <c r="E127" s="21"/>
      <c r="F127" s="22"/>
      <c r="G127" s="22"/>
      <c r="H127" s="23"/>
      <c r="I127" s="40">
        <v>2</v>
      </c>
      <c r="J127" s="41" t="s">
        <v>19</v>
      </c>
      <c r="K127" s="41"/>
      <c r="L127" s="42">
        <v>560</v>
      </c>
      <c r="M127" s="42">
        <v>590</v>
      </c>
      <c r="N127" s="42">
        <v>540</v>
      </c>
      <c r="O127" s="43">
        <v>1456</v>
      </c>
      <c r="P127" s="63"/>
      <c r="Q127" s="65"/>
    </row>
    <row r="128" spans="1:17">
      <c r="A128" s="18"/>
      <c r="B128" s="25" t="s">
        <v>296</v>
      </c>
      <c r="C128" s="28"/>
      <c r="D128" s="21" t="s">
        <v>298</v>
      </c>
      <c r="E128" s="21"/>
      <c r="F128" s="22"/>
      <c r="G128" s="22"/>
      <c r="H128" s="23"/>
      <c r="I128" s="64"/>
      <c r="J128" s="41"/>
      <c r="K128" s="41"/>
      <c r="L128" s="42"/>
      <c r="M128" s="42"/>
      <c r="N128" s="42"/>
      <c r="O128" s="43"/>
      <c r="P128" s="63"/>
      <c r="Q128" s="65"/>
    </row>
    <row r="129" spans="1:17">
      <c r="A129" s="18">
        <v>7</v>
      </c>
      <c r="B129" s="25"/>
      <c r="C129" s="28" t="s">
        <v>299</v>
      </c>
      <c r="D129" s="21"/>
      <c r="E129" s="21"/>
      <c r="F129" s="22"/>
      <c r="G129" s="22"/>
      <c r="H129" s="34"/>
      <c r="I129" s="68">
        <v>8</v>
      </c>
      <c r="J129" s="69" t="s">
        <v>26</v>
      </c>
      <c r="K129" s="69"/>
      <c r="L129" s="42">
        <v>900</v>
      </c>
      <c r="M129" s="42">
        <v>850</v>
      </c>
      <c r="N129" s="42">
        <v>500</v>
      </c>
      <c r="O129" s="43">
        <v>2237</v>
      </c>
      <c r="P129" s="63"/>
      <c r="Q129" s="65"/>
    </row>
    <row r="130" s="2" customFormat="1" spans="1:17">
      <c r="A130" s="32">
        <v>8</v>
      </c>
      <c r="B130" s="25"/>
      <c r="C130" s="28" t="s">
        <v>300</v>
      </c>
      <c r="D130" s="21"/>
      <c r="E130" s="21"/>
      <c r="F130" s="22"/>
      <c r="G130" s="22"/>
      <c r="H130" s="34"/>
      <c r="I130" s="40">
        <v>2</v>
      </c>
      <c r="J130" s="69" t="s">
        <v>26</v>
      </c>
      <c r="K130" s="69"/>
      <c r="L130" s="42">
        <v>600</v>
      </c>
      <c r="M130" s="42">
        <v>330</v>
      </c>
      <c r="N130" s="42">
        <v>400</v>
      </c>
      <c r="O130" s="43">
        <v>494</v>
      </c>
      <c r="P130" s="70"/>
      <c r="Q130" s="73"/>
    </row>
    <row r="131" spans="1:17">
      <c r="A131" s="314" t="s">
        <v>171</v>
      </c>
      <c r="B131" s="19" t="s">
        <v>301</v>
      </c>
      <c r="C131" s="20" t="s">
        <v>302</v>
      </c>
      <c r="D131" s="21" t="s">
        <v>301</v>
      </c>
      <c r="E131" s="21"/>
      <c r="F131" s="22"/>
      <c r="G131" s="22"/>
      <c r="H131" s="66" t="s">
        <v>303</v>
      </c>
      <c r="I131" s="40">
        <v>2</v>
      </c>
      <c r="J131" s="41" t="s">
        <v>213</v>
      </c>
      <c r="K131" s="41"/>
      <c r="L131" s="42">
        <v>1000</v>
      </c>
      <c r="M131" s="42">
        <v>690</v>
      </c>
      <c r="N131" s="42">
        <v>700</v>
      </c>
      <c r="O131" s="43">
        <v>2825.5</v>
      </c>
      <c r="P131" s="18"/>
      <c r="Q131" s="18"/>
    </row>
    <row r="132" spans="1:17">
      <c r="A132" s="18"/>
      <c r="B132" s="19" t="s">
        <v>301</v>
      </c>
      <c r="C132" s="20"/>
      <c r="D132" s="21" t="s">
        <v>304</v>
      </c>
      <c r="E132" s="21"/>
      <c r="F132" s="22"/>
      <c r="G132" s="22"/>
      <c r="H132" s="66"/>
      <c r="I132" s="40"/>
      <c r="J132" s="41"/>
      <c r="K132" s="41"/>
      <c r="L132" s="42"/>
      <c r="M132" s="42"/>
      <c r="N132" s="42"/>
      <c r="O132" s="43"/>
      <c r="P132" s="18"/>
      <c r="Q132" s="18"/>
    </row>
    <row r="133" spans="1:17">
      <c r="A133" s="314" t="s">
        <v>176</v>
      </c>
      <c r="B133" s="19" t="s">
        <v>305</v>
      </c>
      <c r="C133" s="20" t="s">
        <v>306</v>
      </c>
      <c r="D133" s="21" t="s">
        <v>305</v>
      </c>
      <c r="E133" s="21"/>
      <c r="F133" s="22"/>
      <c r="G133" s="22"/>
      <c r="H133" s="66"/>
      <c r="I133" s="40">
        <v>2</v>
      </c>
      <c r="J133" s="41" t="s">
        <v>19</v>
      </c>
      <c r="K133" s="41"/>
      <c r="L133" s="42">
        <v>720</v>
      </c>
      <c r="M133" s="42">
        <v>590</v>
      </c>
      <c r="N133" s="42">
        <v>630</v>
      </c>
      <c r="O133" s="43">
        <f>630*590*720*7.8*0.75/1000000</f>
        <v>1565.6004</v>
      </c>
      <c r="P133" s="18"/>
      <c r="Q133" s="18"/>
    </row>
    <row r="134" spans="1:17">
      <c r="A134" s="18"/>
      <c r="B134" s="19" t="s">
        <v>305</v>
      </c>
      <c r="C134" s="20"/>
      <c r="D134" s="21" t="s">
        <v>307</v>
      </c>
      <c r="E134" s="21"/>
      <c r="F134" s="22"/>
      <c r="G134" s="22"/>
      <c r="H134" s="66"/>
      <c r="I134" s="40"/>
      <c r="J134" s="41"/>
      <c r="K134" s="41"/>
      <c r="L134" s="42"/>
      <c r="M134" s="42"/>
      <c r="N134" s="42"/>
      <c r="O134" s="43"/>
      <c r="P134" s="18"/>
      <c r="Q134" s="18"/>
    </row>
    <row r="135" ht="80.3" spans="1:17">
      <c r="A135" s="314" t="s">
        <v>182</v>
      </c>
      <c r="B135" s="19" t="s">
        <v>308</v>
      </c>
      <c r="C135" s="20" t="s">
        <v>309</v>
      </c>
      <c r="D135" s="21" t="s">
        <v>308</v>
      </c>
      <c r="E135" s="21"/>
      <c r="F135" s="22"/>
      <c r="G135" s="22"/>
      <c r="H135" s="66"/>
      <c r="I135" s="45" t="s">
        <v>310</v>
      </c>
      <c r="J135" s="41" t="s">
        <v>19</v>
      </c>
      <c r="K135" s="41"/>
      <c r="L135" s="42">
        <v>750</v>
      </c>
      <c r="M135" s="42">
        <v>372</v>
      </c>
      <c r="N135" s="42">
        <v>580</v>
      </c>
      <c r="O135" s="43">
        <v>910.2</v>
      </c>
      <c r="P135" s="18"/>
      <c r="Q135" s="18"/>
    </row>
    <row r="136" spans="1:17">
      <c r="A136" s="18"/>
      <c r="B136" s="19" t="s">
        <v>308</v>
      </c>
      <c r="C136" s="20"/>
      <c r="D136" s="21" t="s">
        <v>311</v>
      </c>
      <c r="E136" s="21"/>
      <c r="F136" s="22"/>
      <c r="G136" s="22"/>
      <c r="H136" s="66"/>
      <c r="I136" s="45"/>
      <c r="J136" s="41"/>
      <c r="K136" s="41"/>
      <c r="L136" s="42"/>
      <c r="M136" s="42"/>
      <c r="N136" s="42"/>
      <c r="O136" s="43"/>
      <c r="P136" s="18"/>
      <c r="Q136" s="18"/>
    </row>
    <row r="137" spans="1:17">
      <c r="A137" s="18"/>
      <c r="B137" s="19" t="s">
        <v>312</v>
      </c>
      <c r="C137" s="20"/>
      <c r="D137" s="21" t="s">
        <v>313</v>
      </c>
      <c r="E137" s="21"/>
      <c r="F137" s="22"/>
      <c r="G137" s="22"/>
      <c r="H137" s="66"/>
      <c r="I137" s="45"/>
      <c r="J137" s="41"/>
      <c r="K137" s="41"/>
      <c r="L137" s="42"/>
      <c r="M137" s="42"/>
      <c r="N137" s="42"/>
      <c r="O137" s="43"/>
      <c r="P137" s="18"/>
      <c r="Q137" s="18"/>
    </row>
    <row r="138" spans="1:17">
      <c r="A138" s="18"/>
      <c r="B138" s="19" t="s">
        <v>312</v>
      </c>
      <c r="C138" s="20"/>
      <c r="D138" s="21" t="s">
        <v>314</v>
      </c>
      <c r="E138" s="21"/>
      <c r="F138" s="22"/>
      <c r="G138" s="22"/>
      <c r="H138" s="66"/>
      <c r="I138" s="45"/>
      <c r="J138" s="41"/>
      <c r="K138" s="41"/>
      <c r="L138" s="42"/>
      <c r="M138" s="42"/>
      <c r="N138" s="42"/>
      <c r="O138" s="43"/>
      <c r="P138" s="18"/>
      <c r="Q138" s="18"/>
    </row>
    <row r="139" spans="1:17">
      <c r="A139" s="18"/>
      <c r="B139" s="19" t="s">
        <v>312</v>
      </c>
      <c r="C139" s="20"/>
      <c r="D139" s="21" t="s">
        <v>315</v>
      </c>
      <c r="E139" s="21"/>
      <c r="F139" s="22"/>
      <c r="G139" s="22"/>
      <c r="H139" s="66"/>
      <c r="I139" s="45"/>
      <c r="J139" s="41"/>
      <c r="K139" s="41"/>
      <c r="L139" s="42"/>
      <c r="M139" s="42"/>
      <c r="N139" s="42"/>
      <c r="O139" s="43"/>
      <c r="P139" s="18"/>
      <c r="Q139" s="18"/>
    </row>
    <row r="140" spans="1:17">
      <c r="A140" s="18"/>
      <c r="B140" s="19" t="s">
        <v>312</v>
      </c>
      <c r="C140" s="20"/>
      <c r="D140" s="21" t="s">
        <v>316</v>
      </c>
      <c r="E140" s="21"/>
      <c r="F140" s="22"/>
      <c r="G140" s="22"/>
      <c r="H140" s="66"/>
      <c r="I140" s="45"/>
      <c r="J140" s="41"/>
      <c r="K140" s="41"/>
      <c r="L140" s="42"/>
      <c r="M140" s="42"/>
      <c r="N140" s="42"/>
      <c r="O140" s="43"/>
      <c r="P140" s="18"/>
      <c r="Q140" s="18"/>
    </row>
    <row r="141" spans="1:17">
      <c r="A141" s="18"/>
      <c r="B141" s="19" t="s">
        <v>312</v>
      </c>
      <c r="C141" s="20"/>
      <c r="D141" s="21" t="s">
        <v>317</v>
      </c>
      <c r="E141" s="21"/>
      <c r="F141" s="22"/>
      <c r="G141" s="22"/>
      <c r="H141" s="66"/>
      <c r="I141" s="45"/>
      <c r="J141" s="41"/>
      <c r="K141" s="41"/>
      <c r="L141" s="42"/>
      <c r="M141" s="42"/>
      <c r="N141" s="42"/>
      <c r="O141" s="43"/>
      <c r="P141" s="18"/>
      <c r="Q141" s="18"/>
    </row>
    <row r="142" spans="1:17">
      <c r="A142" s="18"/>
      <c r="B142" s="19" t="s">
        <v>312</v>
      </c>
      <c r="C142" s="20"/>
      <c r="D142" s="21" t="s">
        <v>318</v>
      </c>
      <c r="E142" s="21"/>
      <c r="F142" s="22"/>
      <c r="G142" s="22"/>
      <c r="H142" s="66"/>
      <c r="I142" s="45"/>
      <c r="J142" s="41"/>
      <c r="K142" s="41"/>
      <c r="L142" s="42"/>
      <c r="M142" s="42"/>
      <c r="N142" s="42"/>
      <c r="O142" s="43"/>
      <c r="P142" s="18"/>
      <c r="Q142" s="18"/>
    </row>
    <row r="143" spans="1:17">
      <c r="A143" s="18"/>
      <c r="B143" s="19" t="s">
        <v>312</v>
      </c>
      <c r="C143" s="20"/>
      <c r="D143" s="21" t="s">
        <v>319</v>
      </c>
      <c r="E143" s="21"/>
      <c r="F143" s="22"/>
      <c r="G143" s="22"/>
      <c r="H143" s="66"/>
      <c r="I143" s="45"/>
      <c r="J143" s="41"/>
      <c r="K143" s="41"/>
      <c r="L143" s="42"/>
      <c r="M143" s="42"/>
      <c r="N143" s="42"/>
      <c r="O143" s="43"/>
      <c r="P143" s="18"/>
      <c r="Q143" s="18"/>
    </row>
    <row r="144" spans="1:17">
      <c r="A144" s="18"/>
      <c r="B144" s="19" t="s">
        <v>312</v>
      </c>
      <c r="C144" s="20"/>
      <c r="D144" s="21" t="s">
        <v>320</v>
      </c>
      <c r="E144" s="21"/>
      <c r="F144" s="22"/>
      <c r="G144" s="22"/>
      <c r="H144" s="66"/>
      <c r="I144" s="45"/>
      <c r="J144" s="41"/>
      <c r="K144" s="41"/>
      <c r="L144" s="42"/>
      <c r="M144" s="42"/>
      <c r="N144" s="42"/>
      <c r="O144" s="43"/>
      <c r="P144" s="18"/>
      <c r="Q144" s="18"/>
    </row>
    <row r="145" ht="80.3" spans="1:17">
      <c r="A145" s="314" t="s">
        <v>185</v>
      </c>
      <c r="B145" s="19" t="s">
        <v>321</v>
      </c>
      <c r="C145" s="20" t="s">
        <v>322</v>
      </c>
      <c r="D145" s="21" t="s">
        <v>321</v>
      </c>
      <c r="E145" s="21"/>
      <c r="F145" s="22"/>
      <c r="G145" s="22"/>
      <c r="H145" s="66"/>
      <c r="I145" s="45" t="s">
        <v>310</v>
      </c>
      <c r="J145" s="41" t="s">
        <v>19</v>
      </c>
      <c r="K145" s="41"/>
      <c r="L145" s="42">
        <v>820</v>
      </c>
      <c r="M145" s="42">
        <v>580</v>
      </c>
      <c r="N145" s="42">
        <v>450</v>
      </c>
      <c r="O145" s="43">
        <f>450*580*820*7.8*0.75/1000000</f>
        <v>1252.017</v>
      </c>
      <c r="P145" s="18"/>
      <c r="Q145" s="18"/>
    </row>
    <row r="146" spans="1:17">
      <c r="A146" s="18"/>
      <c r="B146" s="19" t="s">
        <v>321</v>
      </c>
      <c r="C146" s="20"/>
      <c r="D146" s="21" t="s">
        <v>323</v>
      </c>
      <c r="E146" s="21"/>
      <c r="F146" s="22"/>
      <c r="G146" s="22"/>
      <c r="H146" s="66"/>
      <c r="I146" s="45"/>
      <c r="J146" s="41"/>
      <c r="K146" s="41"/>
      <c r="L146" s="42"/>
      <c r="M146" s="42"/>
      <c r="N146" s="42"/>
      <c r="O146" s="43"/>
      <c r="P146" s="18"/>
      <c r="Q146" s="18"/>
    </row>
    <row r="147" spans="1:17">
      <c r="A147" s="18"/>
      <c r="B147" s="19" t="s">
        <v>321</v>
      </c>
      <c r="C147" s="20"/>
      <c r="D147" s="21" t="s">
        <v>324</v>
      </c>
      <c r="E147" s="21"/>
      <c r="F147" s="22"/>
      <c r="G147" s="22"/>
      <c r="H147" s="66"/>
      <c r="I147" s="45"/>
      <c r="J147" s="41"/>
      <c r="K147" s="41"/>
      <c r="L147" s="42"/>
      <c r="M147" s="42"/>
      <c r="N147" s="42"/>
      <c r="O147" s="43"/>
      <c r="P147" s="18"/>
      <c r="Q147" s="18"/>
    </row>
    <row r="148" spans="1:17">
      <c r="A148" s="18"/>
      <c r="B148" s="19" t="s">
        <v>321</v>
      </c>
      <c r="C148" s="20"/>
      <c r="D148" s="21" t="s">
        <v>325</v>
      </c>
      <c r="E148" s="21"/>
      <c r="F148" s="22"/>
      <c r="G148" s="22"/>
      <c r="H148" s="66"/>
      <c r="I148" s="45"/>
      <c r="J148" s="41"/>
      <c r="K148" s="41"/>
      <c r="L148" s="42"/>
      <c r="M148" s="42"/>
      <c r="N148" s="42"/>
      <c r="O148" s="43"/>
      <c r="P148" s="18"/>
      <c r="Q148" s="18"/>
    </row>
    <row r="149" spans="1:17">
      <c r="A149" s="18"/>
      <c r="B149" s="19" t="s">
        <v>321</v>
      </c>
      <c r="C149" s="20"/>
      <c r="D149" s="21" t="s">
        <v>326</v>
      </c>
      <c r="E149" s="21"/>
      <c r="F149" s="22"/>
      <c r="G149" s="22"/>
      <c r="H149" s="66"/>
      <c r="I149" s="45"/>
      <c r="J149" s="41"/>
      <c r="K149" s="41"/>
      <c r="L149" s="42"/>
      <c r="M149" s="42"/>
      <c r="N149" s="42"/>
      <c r="O149" s="43"/>
      <c r="P149" s="18"/>
      <c r="Q149" s="18"/>
    </row>
    <row r="150" spans="1:17">
      <c r="A150" s="18"/>
      <c r="B150" s="19" t="s">
        <v>321</v>
      </c>
      <c r="C150" s="20"/>
      <c r="D150" s="21" t="s">
        <v>327</v>
      </c>
      <c r="E150" s="21"/>
      <c r="F150" s="22"/>
      <c r="G150" s="22"/>
      <c r="H150" s="66"/>
      <c r="I150" s="45"/>
      <c r="J150" s="41"/>
      <c r="K150" s="41"/>
      <c r="L150" s="42"/>
      <c r="M150" s="42"/>
      <c r="N150" s="42"/>
      <c r="O150" s="43"/>
      <c r="P150" s="18"/>
      <c r="Q150" s="18"/>
    </row>
    <row r="151" spans="1:17">
      <c r="A151" s="314" t="s">
        <v>188</v>
      </c>
      <c r="B151" s="19" t="s">
        <v>328</v>
      </c>
      <c r="C151" s="20" t="s">
        <v>329</v>
      </c>
      <c r="D151" s="21" t="s">
        <v>330</v>
      </c>
      <c r="E151" s="21"/>
      <c r="F151" s="22"/>
      <c r="G151" s="22"/>
      <c r="H151" s="66"/>
      <c r="I151" s="40">
        <v>2</v>
      </c>
      <c r="J151" s="41" t="s">
        <v>19</v>
      </c>
      <c r="K151" s="41"/>
      <c r="L151" s="42">
        <v>320</v>
      </c>
      <c r="M151" s="42">
        <v>410</v>
      </c>
      <c r="N151" s="42">
        <v>270</v>
      </c>
      <c r="O151" s="43">
        <f>320*410*270*7.8*0.75/1000000</f>
        <v>207.2304</v>
      </c>
      <c r="P151" s="18"/>
      <c r="Q151" s="18"/>
    </row>
    <row r="152" spans="1:17">
      <c r="A152" s="18"/>
      <c r="B152" s="19" t="s">
        <v>328</v>
      </c>
      <c r="C152" s="20"/>
      <c r="D152" s="21" t="s">
        <v>331</v>
      </c>
      <c r="E152" s="21"/>
      <c r="F152" s="22"/>
      <c r="G152" s="22"/>
      <c r="H152" s="66"/>
      <c r="I152" s="40"/>
      <c r="J152" s="41"/>
      <c r="K152" s="41"/>
      <c r="L152" s="42"/>
      <c r="M152" s="42"/>
      <c r="N152" s="42"/>
      <c r="O152" s="43"/>
      <c r="P152" s="18"/>
      <c r="Q152" s="18"/>
    </row>
    <row r="153" spans="1:17">
      <c r="A153" s="314" t="s">
        <v>191</v>
      </c>
      <c r="B153" s="19" t="s">
        <v>332</v>
      </c>
      <c r="C153" s="20" t="s">
        <v>333</v>
      </c>
      <c r="D153" s="21" t="s">
        <v>332</v>
      </c>
      <c r="E153" s="21"/>
      <c r="F153" s="22"/>
      <c r="G153" s="22"/>
      <c r="H153" s="66"/>
      <c r="I153" s="40">
        <v>2</v>
      </c>
      <c r="J153" s="41" t="s">
        <v>19</v>
      </c>
      <c r="K153" s="41"/>
      <c r="L153" s="42">
        <v>500</v>
      </c>
      <c r="M153" s="42">
        <v>410</v>
      </c>
      <c r="N153" s="42">
        <v>310</v>
      </c>
      <c r="O153" s="43">
        <f>310*500*410*7.8*0.75/1000000</f>
        <v>371.7675</v>
      </c>
      <c r="P153" s="71"/>
      <c r="Q153" s="71"/>
    </row>
    <row r="154" spans="1:17">
      <c r="A154" s="18"/>
      <c r="B154" s="19" t="s">
        <v>332</v>
      </c>
      <c r="C154" s="20"/>
      <c r="D154" s="21" t="s">
        <v>334</v>
      </c>
      <c r="E154" s="21"/>
      <c r="F154" s="22"/>
      <c r="G154" s="22"/>
      <c r="H154" s="66"/>
      <c r="I154" s="40"/>
      <c r="J154" s="41"/>
      <c r="K154" s="41"/>
      <c r="L154" s="42"/>
      <c r="M154" s="42"/>
      <c r="N154" s="42"/>
      <c r="O154" s="43"/>
      <c r="P154" s="71"/>
      <c r="Q154" s="71"/>
    </row>
    <row r="155" spans="1:17">
      <c r="A155" s="314" t="s">
        <v>335</v>
      </c>
      <c r="B155" s="19" t="s">
        <v>336</v>
      </c>
      <c r="C155" s="20" t="s">
        <v>337</v>
      </c>
      <c r="D155" s="21" t="s">
        <v>336</v>
      </c>
      <c r="E155" s="21"/>
      <c r="F155" s="22"/>
      <c r="G155" s="22"/>
      <c r="H155" s="66"/>
      <c r="I155" s="40">
        <v>2</v>
      </c>
      <c r="J155" s="41" t="s">
        <v>19</v>
      </c>
      <c r="K155" s="41"/>
      <c r="L155" s="42">
        <v>290</v>
      </c>
      <c r="M155" s="42">
        <v>410</v>
      </c>
      <c r="N155" s="42">
        <v>280</v>
      </c>
      <c r="O155" s="43">
        <f>280*410*290*7.8*0.75/1000000</f>
        <v>194.7582</v>
      </c>
      <c r="P155" s="18"/>
      <c r="Q155" s="18"/>
    </row>
    <row r="156" spans="1:17">
      <c r="A156" s="18"/>
      <c r="B156" s="19" t="s">
        <v>336</v>
      </c>
      <c r="C156" s="20"/>
      <c r="D156" s="21" t="s">
        <v>338</v>
      </c>
      <c r="E156" s="21"/>
      <c r="F156" s="22"/>
      <c r="G156" s="22"/>
      <c r="H156" s="66"/>
      <c r="I156" s="40"/>
      <c r="J156" s="41"/>
      <c r="K156" s="41"/>
      <c r="L156" s="42"/>
      <c r="M156" s="42"/>
      <c r="N156" s="42"/>
      <c r="O156" s="43"/>
      <c r="P156" s="18"/>
      <c r="Q156" s="18"/>
    </row>
    <row r="157" ht="28.5" spans="1:17">
      <c r="A157" s="314" t="s">
        <v>339</v>
      </c>
      <c r="B157" s="19" t="s">
        <v>340</v>
      </c>
      <c r="C157" s="20" t="s">
        <v>341</v>
      </c>
      <c r="D157" s="21" t="s">
        <v>342</v>
      </c>
      <c r="E157" s="21"/>
      <c r="F157" s="22"/>
      <c r="G157" s="22"/>
      <c r="H157" s="66"/>
      <c r="I157" s="40">
        <v>2</v>
      </c>
      <c r="J157" s="41" t="s">
        <v>343</v>
      </c>
      <c r="K157" s="41"/>
      <c r="L157" s="42">
        <v>450</v>
      </c>
      <c r="M157" s="42">
        <v>410</v>
      </c>
      <c r="N157" s="42">
        <v>320</v>
      </c>
      <c r="O157" s="43">
        <v>414.4</v>
      </c>
      <c r="P157" s="18"/>
      <c r="Q157" s="18"/>
    </row>
    <row r="158" spans="1:17">
      <c r="A158" s="18"/>
      <c r="B158" s="19" t="s">
        <v>340</v>
      </c>
      <c r="C158" s="20"/>
      <c r="D158" s="21" t="s">
        <v>344</v>
      </c>
      <c r="E158" s="21"/>
      <c r="F158" s="22"/>
      <c r="G158" s="22"/>
      <c r="H158" s="66"/>
      <c r="I158" s="40"/>
      <c r="J158" s="41"/>
      <c r="K158" s="41"/>
      <c r="L158" s="42"/>
      <c r="M158" s="42"/>
      <c r="N158" s="42"/>
      <c r="O158" s="43"/>
      <c r="P158" s="18"/>
      <c r="Q158" s="18"/>
    </row>
    <row r="159" spans="1:17">
      <c r="A159" s="314" t="s">
        <v>345</v>
      </c>
      <c r="B159" s="19" t="s">
        <v>346</v>
      </c>
      <c r="C159" s="20" t="s">
        <v>347</v>
      </c>
      <c r="D159" s="21" t="s">
        <v>346</v>
      </c>
      <c r="E159" s="21"/>
      <c r="F159" s="22"/>
      <c r="G159" s="22"/>
      <c r="H159" s="66"/>
      <c r="I159" s="40">
        <v>2</v>
      </c>
      <c r="J159" s="41" t="s">
        <v>343</v>
      </c>
      <c r="K159" s="41"/>
      <c r="L159" s="42">
        <v>450</v>
      </c>
      <c r="M159" s="42">
        <v>410</v>
      </c>
      <c r="N159" s="42">
        <v>320</v>
      </c>
      <c r="O159" s="43">
        <v>414.4</v>
      </c>
      <c r="P159" s="18"/>
      <c r="Q159" s="18"/>
    </row>
    <row r="160" spans="1:17">
      <c r="A160" s="18"/>
      <c r="B160" s="19" t="s">
        <v>346</v>
      </c>
      <c r="C160" s="20"/>
      <c r="D160" s="21" t="s">
        <v>348</v>
      </c>
      <c r="E160" s="21"/>
      <c r="F160" s="22"/>
      <c r="G160" s="22"/>
      <c r="H160" s="66"/>
      <c r="I160" s="40"/>
      <c r="J160" s="41"/>
      <c r="K160" s="41"/>
      <c r="L160" s="42"/>
      <c r="M160" s="42"/>
      <c r="N160" s="42"/>
      <c r="O160" s="43"/>
      <c r="P160" s="18"/>
      <c r="Q160" s="18"/>
    </row>
    <row r="161" spans="1:17">
      <c r="A161" s="314" t="s">
        <v>349</v>
      </c>
      <c r="B161" s="19" t="s">
        <v>350</v>
      </c>
      <c r="C161" s="20" t="s">
        <v>351</v>
      </c>
      <c r="D161" s="21" t="s">
        <v>352</v>
      </c>
      <c r="E161" s="21"/>
      <c r="F161" s="22"/>
      <c r="G161" s="52"/>
      <c r="H161" s="66"/>
      <c r="I161" s="40">
        <v>4</v>
      </c>
      <c r="J161" s="41" t="s">
        <v>19</v>
      </c>
      <c r="K161" s="41"/>
      <c r="L161" s="42">
        <v>450</v>
      </c>
      <c r="M161" s="42">
        <v>410</v>
      </c>
      <c r="N161" s="42">
        <v>350</v>
      </c>
      <c r="O161" s="43">
        <v>453.3</v>
      </c>
      <c r="P161" s="18"/>
      <c r="Q161" s="18"/>
    </row>
    <row r="162" spans="1:17">
      <c r="A162" s="18"/>
      <c r="B162" s="19" t="s">
        <v>350</v>
      </c>
      <c r="C162" s="20"/>
      <c r="D162" s="21" t="s">
        <v>353</v>
      </c>
      <c r="E162" s="21"/>
      <c r="F162" s="22"/>
      <c r="G162" s="52"/>
      <c r="H162" s="66"/>
      <c r="I162" s="40"/>
      <c r="J162" s="41"/>
      <c r="K162" s="41"/>
      <c r="L162" s="42"/>
      <c r="M162" s="42"/>
      <c r="N162" s="42"/>
      <c r="O162" s="43"/>
      <c r="P162" s="18"/>
      <c r="Q162" s="18"/>
    </row>
    <row r="163" spans="1:17">
      <c r="A163" s="18"/>
      <c r="B163" s="19" t="s">
        <v>350</v>
      </c>
      <c r="C163" s="20"/>
      <c r="D163" s="21" t="s">
        <v>354</v>
      </c>
      <c r="E163" s="21"/>
      <c r="F163" s="22"/>
      <c r="G163" s="52"/>
      <c r="H163" s="66"/>
      <c r="I163" s="40"/>
      <c r="J163" s="41"/>
      <c r="K163" s="41"/>
      <c r="L163" s="42"/>
      <c r="M163" s="42"/>
      <c r="N163" s="42"/>
      <c r="O163" s="43"/>
      <c r="P163" s="18"/>
      <c r="Q163" s="18"/>
    </row>
    <row r="164" spans="1:17">
      <c r="A164" s="18"/>
      <c r="B164" s="19" t="s">
        <v>350</v>
      </c>
      <c r="C164" s="20"/>
      <c r="D164" s="21" t="s">
        <v>355</v>
      </c>
      <c r="E164" s="21"/>
      <c r="F164" s="22"/>
      <c r="G164" s="52"/>
      <c r="H164" s="66"/>
      <c r="I164" s="40"/>
      <c r="J164" s="41"/>
      <c r="K164" s="41"/>
      <c r="L164" s="42"/>
      <c r="M164" s="42"/>
      <c r="N164" s="42"/>
      <c r="O164" s="43"/>
      <c r="P164" s="18"/>
      <c r="Q164" s="18"/>
    </row>
    <row r="165" spans="1:17">
      <c r="A165" s="314" t="s">
        <v>356</v>
      </c>
      <c r="B165" s="19" t="s">
        <v>357</v>
      </c>
      <c r="C165" s="20" t="s">
        <v>358</v>
      </c>
      <c r="D165" s="21" t="s">
        <v>359</v>
      </c>
      <c r="E165" s="21"/>
      <c r="F165" s="22"/>
      <c r="G165" s="67"/>
      <c r="H165" s="66"/>
      <c r="I165" s="40">
        <v>2</v>
      </c>
      <c r="J165" s="41" t="s">
        <v>19</v>
      </c>
      <c r="K165" s="41"/>
      <c r="L165" s="42">
        <v>320</v>
      </c>
      <c r="M165" s="42">
        <v>410</v>
      </c>
      <c r="N165" s="42">
        <v>270</v>
      </c>
      <c r="O165" s="43">
        <f>320*410*270*7.8*0.75/1000000</f>
        <v>207.2304</v>
      </c>
      <c r="P165" s="18"/>
      <c r="Q165" s="18"/>
    </row>
    <row r="166" spans="1:17">
      <c r="A166" s="18"/>
      <c r="B166" s="19" t="s">
        <v>357</v>
      </c>
      <c r="C166" s="20"/>
      <c r="D166" s="21" t="s">
        <v>360</v>
      </c>
      <c r="E166" s="21"/>
      <c r="F166" s="22"/>
      <c r="G166" s="67"/>
      <c r="H166" s="66"/>
      <c r="I166" s="40"/>
      <c r="J166" s="41"/>
      <c r="K166" s="41"/>
      <c r="L166" s="42"/>
      <c r="M166" s="42"/>
      <c r="N166" s="42"/>
      <c r="O166" s="43"/>
      <c r="P166" s="18"/>
      <c r="Q166" s="18"/>
    </row>
    <row r="167" spans="1:17">
      <c r="A167" s="314" t="s">
        <v>361</v>
      </c>
      <c r="B167" s="19" t="s">
        <v>362</v>
      </c>
      <c r="C167" s="20" t="s">
        <v>363</v>
      </c>
      <c r="D167" s="21" t="s">
        <v>362</v>
      </c>
      <c r="E167" s="21"/>
      <c r="F167" s="22"/>
      <c r="G167" s="22"/>
      <c r="H167" s="66"/>
      <c r="I167" s="40">
        <v>1</v>
      </c>
      <c r="J167" s="41" t="s">
        <v>213</v>
      </c>
      <c r="K167" s="41"/>
      <c r="L167" s="42">
        <v>900</v>
      </c>
      <c r="M167" s="42">
        <v>650</v>
      </c>
      <c r="N167" s="42">
        <v>700</v>
      </c>
      <c r="O167" s="43">
        <v>2395.5</v>
      </c>
      <c r="P167" s="18"/>
      <c r="Q167" s="18"/>
    </row>
    <row r="168" ht="42.75" spans="1:17">
      <c r="A168" s="314" t="s">
        <v>364</v>
      </c>
      <c r="B168" s="19" t="s">
        <v>365</v>
      </c>
      <c r="C168" s="20" t="s">
        <v>366</v>
      </c>
      <c r="D168" s="21" t="s">
        <v>367</v>
      </c>
      <c r="E168" s="21"/>
      <c r="F168" s="22"/>
      <c r="G168" s="22"/>
      <c r="H168" s="66"/>
      <c r="I168" s="72" t="s">
        <v>368</v>
      </c>
      <c r="J168" s="41" t="s">
        <v>19</v>
      </c>
      <c r="K168" s="41"/>
      <c r="L168" s="42">
        <v>840</v>
      </c>
      <c r="M168" s="42">
        <v>580</v>
      </c>
      <c r="N168" s="42">
        <v>370</v>
      </c>
      <c r="O168" s="43">
        <f>370*580*840*7.8*0.75/1000000</f>
        <v>1054.5444</v>
      </c>
      <c r="P168" s="18"/>
      <c r="Q168" s="18"/>
    </row>
    <row r="169" spans="1:17">
      <c r="A169" s="18"/>
      <c r="B169" s="19" t="s">
        <v>365</v>
      </c>
      <c r="C169" s="20"/>
      <c r="D169" s="21" t="s">
        <v>369</v>
      </c>
      <c r="E169" s="21"/>
      <c r="F169" s="22"/>
      <c r="G169" s="22"/>
      <c r="H169" s="66"/>
      <c r="I169" s="72"/>
      <c r="J169" s="41"/>
      <c r="K169" s="41"/>
      <c r="L169" s="42"/>
      <c r="M169" s="42"/>
      <c r="N169" s="42"/>
      <c r="O169" s="43"/>
      <c r="P169" s="18"/>
      <c r="Q169" s="18"/>
    </row>
    <row r="170" spans="1:17">
      <c r="A170" s="18"/>
      <c r="B170" s="19" t="s">
        <v>365</v>
      </c>
      <c r="C170" s="20"/>
      <c r="D170" s="21" t="s">
        <v>370</v>
      </c>
      <c r="E170" s="21"/>
      <c r="F170" s="22"/>
      <c r="G170" s="22"/>
      <c r="H170" s="66"/>
      <c r="I170" s="72"/>
      <c r="J170" s="41"/>
      <c r="K170" s="41"/>
      <c r="L170" s="42"/>
      <c r="M170" s="42"/>
      <c r="N170" s="42"/>
      <c r="O170" s="43"/>
      <c r="P170" s="18"/>
      <c r="Q170" s="18"/>
    </row>
    <row r="171" spans="1:17">
      <c r="A171" s="18"/>
      <c r="B171" s="19" t="s">
        <v>365</v>
      </c>
      <c r="C171" s="20"/>
      <c r="D171" s="21" t="s">
        <v>371</v>
      </c>
      <c r="E171" s="21"/>
      <c r="F171" s="22"/>
      <c r="G171" s="22"/>
      <c r="H171" s="66"/>
      <c r="I171" s="72"/>
      <c r="J171" s="41"/>
      <c r="K171" s="41"/>
      <c r="L171" s="42"/>
      <c r="M171" s="42"/>
      <c r="N171" s="42"/>
      <c r="O171" s="43"/>
      <c r="P171" s="18"/>
      <c r="Q171" s="18"/>
    </row>
    <row r="172" spans="1:17">
      <c r="A172" s="18"/>
      <c r="B172" s="19" t="s">
        <v>365</v>
      </c>
      <c r="C172" s="20"/>
      <c r="D172" s="21" t="s">
        <v>372</v>
      </c>
      <c r="E172" s="21"/>
      <c r="F172" s="22"/>
      <c r="G172" s="22"/>
      <c r="H172" s="66"/>
      <c r="I172" s="72"/>
      <c r="J172" s="41"/>
      <c r="K172" s="41"/>
      <c r="L172" s="42"/>
      <c r="M172" s="42"/>
      <c r="N172" s="42"/>
      <c r="O172" s="43"/>
      <c r="P172" s="18"/>
      <c r="Q172" s="18"/>
    </row>
    <row r="173" spans="1:17">
      <c r="A173" s="18"/>
      <c r="B173" s="19" t="s">
        <v>365</v>
      </c>
      <c r="C173" s="20"/>
      <c r="D173" s="21" t="s">
        <v>373</v>
      </c>
      <c r="E173" s="21"/>
      <c r="F173" s="22"/>
      <c r="G173" s="22"/>
      <c r="H173" s="66"/>
      <c r="I173" s="72"/>
      <c r="J173" s="41"/>
      <c r="K173" s="41"/>
      <c r="L173" s="42"/>
      <c r="M173" s="42"/>
      <c r="N173" s="42"/>
      <c r="O173" s="43"/>
      <c r="P173" s="18"/>
      <c r="Q173" s="18"/>
    </row>
    <row r="174" customHeight="1" spans="1:17">
      <c r="A174" s="18"/>
      <c r="B174" s="19" t="s">
        <v>365</v>
      </c>
      <c r="C174" s="20"/>
      <c r="D174" s="21" t="s">
        <v>374</v>
      </c>
      <c r="E174" s="21"/>
      <c r="F174" s="22"/>
      <c r="G174" s="22"/>
      <c r="H174" s="66"/>
      <c r="I174" s="72"/>
      <c r="J174" s="41"/>
      <c r="K174" s="41"/>
      <c r="L174" s="42"/>
      <c r="M174" s="42"/>
      <c r="N174" s="42"/>
      <c r="O174" s="43"/>
      <c r="P174" s="18"/>
      <c r="Q174" s="18"/>
    </row>
    <row r="175" spans="1:17">
      <c r="A175" s="18"/>
      <c r="B175" s="19" t="s">
        <v>365</v>
      </c>
      <c r="C175" s="20"/>
      <c r="D175" s="21" t="s">
        <v>375</v>
      </c>
      <c r="E175" s="21"/>
      <c r="F175" s="22"/>
      <c r="G175" s="22"/>
      <c r="H175" s="66"/>
      <c r="I175" s="72"/>
      <c r="J175" s="41"/>
      <c r="K175" s="41"/>
      <c r="L175" s="42"/>
      <c r="M175" s="42"/>
      <c r="N175" s="42"/>
      <c r="O175" s="43"/>
      <c r="P175" s="18"/>
      <c r="Q175" s="18"/>
    </row>
    <row r="176" spans="1:17">
      <c r="A176" s="18"/>
      <c r="B176" s="19" t="s">
        <v>365</v>
      </c>
      <c r="C176" s="20"/>
      <c r="D176" s="21" t="s">
        <v>376</v>
      </c>
      <c r="E176" s="21"/>
      <c r="F176" s="22"/>
      <c r="G176" s="22"/>
      <c r="H176" s="66"/>
      <c r="I176" s="72"/>
      <c r="J176" s="41"/>
      <c r="K176" s="41"/>
      <c r="L176" s="42"/>
      <c r="M176" s="42"/>
      <c r="N176" s="42"/>
      <c r="O176" s="43"/>
      <c r="P176" s="18"/>
      <c r="Q176" s="18"/>
    </row>
    <row r="177" spans="1:17">
      <c r="A177" s="18"/>
      <c r="B177" s="19" t="s">
        <v>365</v>
      </c>
      <c r="C177" s="20"/>
      <c r="D177" s="21" t="s">
        <v>377</v>
      </c>
      <c r="E177" s="21"/>
      <c r="F177" s="22"/>
      <c r="G177" s="22"/>
      <c r="H177" s="66"/>
      <c r="I177" s="72"/>
      <c r="J177" s="41"/>
      <c r="K177" s="41"/>
      <c r="L177" s="42"/>
      <c r="M177" s="42"/>
      <c r="N177" s="42"/>
      <c r="O177" s="43"/>
      <c r="P177" s="18"/>
      <c r="Q177" s="18"/>
    </row>
    <row r="178" spans="1:17">
      <c r="A178" s="18"/>
      <c r="B178" s="19" t="s">
        <v>365</v>
      </c>
      <c r="C178" s="20"/>
      <c r="D178" s="21" t="s">
        <v>378</v>
      </c>
      <c r="E178" s="21"/>
      <c r="F178" s="22"/>
      <c r="G178" s="22"/>
      <c r="H178" s="66"/>
      <c r="I178" s="72"/>
      <c r="J178" s="41"/>
      <c r="K178" s="41"/>
      <c r="L178" s="42"/>
      <c r="M178" s="42"/>
      <c r="N178" s="42"/>
      <c r="O178" s="43"/>
      <c r="P178" s="18"/>
      <c r="Q178" s="18"/>
    </row>
    <row r="179" spans="1:17">
      <c r="A179" s="18"/>
      <c r="B179" s="19" t="s">
        <v>365</v>
      </c>
      <c r="C179" s="20"/>
      <c r="D179" s="21" t="s">
        <v>379</v>
      </c>
      <c r="E179" s="21"/>
      <c r="F179" s="22"/>
      <c r="G179" s="22"/>
      <c r="H179" s="66"/>
      <c r="I179" s="72"/>
      <c r="J179" s="41"/>
      <c r="K179" s="41"/>
      <c r="L179" s="42"/>
      <c r="M179" s="42"/>
      <c r="N179" s="42"/>
      <c r="O179" s="43"/>
      <c r="P179" s="18"/>
      <c r="Q179" s="18"/>
    </row>
    <row r="180" spans="1:17">
      <c r="A180" s="18">
        <v>14</v>
      </c>
      <c r="B180" s="19" t="s">
        <v>380</v>
      </c>
      <c r="C180" s="20" t="s">
        <v>381</v>
      </c>
      <c r="D180" s="21" t="s">
        <v>380</v>
      </c>
      <c r="E180" s="21"/>
      <c r="F180" s="22"/>
      <c r="G180" s="22"/>
      <c r="H180" s="66"/>
      <c r="I180" s="40">
        <v>4</v>
      </c>
      <c r="J180" s="41" t="s">
        <v>19</v>
      </c>
      <c r="K180" s="41"/>
      <c r="L180" s="42">
        <v>450</v>
      </c>
      <c r="M180" s="42">
        <v>410</v>
      </c>
      <c r="N180" s="42">
        <v>350</v>
      </c>
      <c r="O180" s="43">
        <v>453.3</v>
      </c>
      <c r="P180" s="18"/>
      <c r="Q180" s="18"/>
    </row>
    <row r="181" spans="1:17">
      <c r="A181" s="18"/>
      <c r="B181" s="19" t="s">
        <v>380</v>
      </c>
      <c r="C181" s="20"/>
      <c r="D181" s="21" t="s">
        <v>382</v>
      </c>
      <c r="E181" s="21"/>
      <c r="F181" s="22"/>
      <c r="G181" s="22"/>
      <c r="H181" s="66"/>
      <c r="I181" s="40"/>
      <c r="J181" s="41"/>
      <c r="K181" s="41"/>
      <c r="L181" s="42"/>
      <c r="M181" s="42"/>
      <c r="N181" s="42"/>
      <c r="O181" s="43"/>
      <c r="P181" s="18"/>
      <c r="Q181" s="18"/>
    </row>
    <row r="182" spans="1:17">
      <c r="A182" s="18"/>
      <c r="B182" s="19" t="s">
        <v>380</v>
      </c>
      <c r="C182" s="20"/>
      <c r="D182" s="21" t="s">
        <v>383</v>
      </c>
      <c r="E182" s="21"/>
      <c r="F182" s="22"/>
      <c r="G182" s="22"/>
      <c r="H182" s="66"/>
      <c r="I182" s="40"/>
      <c r="J182" s="41"/>
      <c r="K182" s="41"/>
      <c r="L182" s="42"/>
      <c r="M182" s="42"/>
      <c r="N182" s="42"/>
      <c r="O182" s="43"/>
      <c r="P182" s="18"/>
      <c r="Q182" s="18"/>
    </row>
    <row r="183" spans="1:17">
      <c r="A183" s="18"/>
      <c r="B183" s="19" t="s">
        <v>380</v>
      </c>
      <c r="C183" s="20"/>
      <c r="D183" s="21" t="s">
        <v>384</v>
      </c>
      <c r="E183" s="21"/>
      <c r="F183" s="22"/>
      <c r="G183" s="22"/>
      <c r="H183" s="66"/>
      <c r="I183" s="40"/>
      <c r="J183" s="41"/>
      <c r="K183" s="41"/>
      <c r="L183" s="42"/>
      <c r="M183" s="42"/>
      <c r="N183" s="42"/>
      <c r="O183" s="43"/>
      <c r="P183" s="18"/>
      <c r="Q183" s="18"/>
    </row>
    <row r="184" spans="1:17">
      <c r="A184" s="18">
        <v>15</v>
      </c>
      <c r="B184" s="19" t="s">
        <v>385</v>
      </c>
      <c r="C184" s="20" t="s">
        <v>386</v>
      </c>
      <c r="D184" s="21" t="s">
        <v>385</v>
      </c>
      <c r="E184" s="21"/>
      <c r="F184" s="22"/>
      <c r="G184" s="22"/>
      <c r="H184" s="66"/>
      <c r="I184" s="40">
        <v>2</v>
      </c>
      <c r="J184" s="41" t="s">
        <v>19</v>
      </c>
      <c r="K184" s="41"/>
      <c r="L184" s="42">
        <v>320</v>
      </c>
      <c r="M184" s="42">
        <v>410</v>
      </c>
      <c r="N184" s="42">
        <v>270</v>
      </c>
      <c r="O184" s="43">
        <f>320*410*270*7.8*0.75/1000000</f>
        <v>207.2304</v>
      </c>
      <c r="P184" s="18"/>
      <c r="Q184" s="18"/>
    </row>
    <row r="185" spans="1:17">
      <c r="A185" s="18"/>
      <c r="B185" s="19" t="s">
        <v>385</v>
      </c>
      <c r="C185" s="20"/>
      <c r="D185" s="21" t="s">
        <v>387</v>
      </c>
      <c r="E185" s="21"/>
      <c r="F185" s="22"/>
      <c r="G185" s="22"/>
      <c r="H185" s="66"/>
      <c r="I185" s="40"/>
      <c r="J185" s="41"/>
      <c r="K185" s="41"/>
      <c r="L185" s="42"/>
      <c r="M185" s="42"/>
      <c r="N185" s="42"/>
      <c r="O185" s="43"/>
      <c r="P185" s="18"/>
      <c r="Q185" s="18"/>
    </row>
    <row r="186" spans="1:17">
      <c r="A186" s="18">
        <v>16</v>
      </c>
      <c r="B186" s="19" t="s">
        <v>388</v>
      </c>
      <c r="C186" s="20" t="s">
        <v>389</v>
      </c>
      <c r="D186" s="21" t="s">
        <v>388</v>
      </c>
      <c r="E186" s="21"/>
      <c r="F186" s="22"/>
      <c r="G186" s="22"/>
      <c r="H186" s="66"/>
      <c r="I186" s="40">
        <v>2</v>
      </c>
      <c r="J186" s="41" t="s">
        <v>19</v>
      </c>
      <c r="K186" s="41"/>
      <c r="L186" s="42">
        <v>320</v>
      </c>
      <c r="M186" s="42">
        <v>410</v>
      </c>
      <c r="N186" s="42">
        <v>270</v>
      </c>
      <c r="O186" s="43">
        <f>320*410*270*7.8*0.75/1000000</f>
        <v>207.2304</v>
      </c>
      <c r="P186" s="18"/>
      <c r="Q186" s="18"/>
    </row>
    <row r="187" spans="1:17">
      <c r="A187" s="18"/>
      <c r="B187" s="19" t="s">
        <v>388</v>
      </c>
      <c r="C187" s="20"/>
      <c r="D187" s="21" t="s">
        <v>390</v>
      </c>
      <c r="E187" s="21"/>
      <c r="F187" s="22"/>
      <c r="G187" s="22"/>
      <c r="H187" s="66"/>
      <c r="I187" s="40"/>
      <c r="J187" s="41"/>
      <c r="K187" s="41"/>
      <c r="L187" s="42"/>
      <c r="M187" s="42"/>
      <c r="N187" s="42"/>
      <c r="O187" s="43"/>
      <c r="P187" s="18"/>
      <c r="Q187" s="18"/>
    </row>
    <row r="188" spans="1:17">
      <c r="A188" s="18">
        <v>17</v>
      </c>
      <c r="B188" s="19" t="s">
        <v>391</v>
      </c>
      <c r="C188" s="20" t="s">
        <v>392</v>
      </c>
      <c r="D188" s="21" t="s">
        <v>393</v>
      </c>
      <c r="E188" s="21"/>
      <c r="F188" s="22"/>
      <c r="G188" s="22"/>
      <c r="H188" s="66"/>
      <c r="I188" s="45">
        <v>2</v>
      </c>
      <c r="J188" s="41" t="s">
        <v>19</v>
      </c>
      <c r="K188" s="41"/>
      <c r="L188" s="42">
        <v>400</v>
      </c>
      <c r="M188" s="42">
        <v>410</v>
      </c>
      <c r="N188" s="42">
        <v>280</v>
      </c>
      <c r="O188" s="43">
        <f>280*400*410*7.8*0.75/1000000</f>
        <v>268.632</v>
      </c>
      <c r="P188" s="18"/>
      <c r="Q188" s="18"/>
    </row>
    <row r="189" spans="1:17">
      <c r="A189" s="18"/>
      <c r="B189" s="19" t="s">
        <v>391</v>
      </c>
      <c r="C189" s="20"/>
      <c r="D189" s="21" t="s">
        <v>394</v>
      </c>
      <c r="E189" s="21"/>
      <c r="F189" s="22"/>
      <c r="G189" s="22"/>
      <c r="H189" s="66"/>
      <c r="I189" s="45"/>
      <c r="J189" s="41"/>
      <c r="K189" s="41"/>
      <c r="L189" s="42"/>
      <c r="M189" s="42"/>
      <c r="N189" s="42"/>
      <c r="O189" s="43"/>
      <c r="P189" s="18"/>
      <c r="Q189" s="18"/>
    </row>
    <row r="190" spans="1:17">
      <c r="A190" s="18">
        <v>18</v>
      </c>
      <c r="B190" s="19" t="s">
        <v>395</v>
      </c>
      <c r="C190" s="20" t="s">
        <v>396</v>
      </c>
      <c r="D190" s="21" t="s">
        <v>395</v>
      </c>
      <c r="E190" s="21"/>
      <c r="F190" s="22"/>
      <c r="G190" s="22"/>
      <c r="H190" s="66"/>
      <c r="I190" s="40">
        <v>2</v>
      </c>
      <c r="J190" s="41" t="s">
        <v>19</v>
      </c>
      <c r="K190" s="41"/>
      <c r="L190" s="42">
        <v>300</v>
      </c>
      <c r="M190" s="42">
        <v>380</v>
      </c>
      <c r="N190" s="42">
        <v>350</v>
      </c>
      <c r="O190" s="43">
        <v>233.4</v>
      </c>
      <c r="P190" s="18"/>
      <c r="Q190" s="18"/>
    </row>
    <row r="191" spans="1:17">
      <c r="A191" s="18"/>
      <c r="B191" s="19" t="s">
        <v>395</v>
      </c>
      <c r="C191" s="20"/>
      <c r="D191" s="21" t="s">
        <v>397</v>
      </c>
      <c r="E191" s="21"/>
      <c r="F191" s="22"/>
      <c r="G191" s="22"/>
      <c r="H191" s="66"/>
      <c r="I191" s="40"/>
      <c r="J191" s="41"/>
      <c r="K191" s="41"/>
      <c r="L191" s="42"/>
      <c r="M191" s="42"/>
      <c r="N191" s="42"/>
      <c r="O191" s="43"/>
      <c r="P191" s="18"/>
      <c r="Q191" s="18"/>
    </row>
    <row r="192" ht="28.5" spans="1:17">
      <c r="A192" s="18">
        <v>19</v>
      </c>
      <c r="B192" s="19" t="s">
        <v>398</v>
      </c>
      <c r="C192" s="20" t="s">
        <v>399</v>
      </c>
      <c r="D192" s="21" t="s">
        <v>400</v>
      </c>
      <c r="E192" s="21"/>
      <c r="F192" s="22"/>
      <c r="G192" s="22"/>
      <c r="H192" s="66"/>
      <c r="I192" s="72" t="s">
        <v>310</v>
      </c>
      <c r="J192" s="41" t="s">
        <v>213</v>
      </c>
      <c r="K192" s="41"/>
      <c r="L192" s="42">
        <v>820</v>
      </c>
      <c r="M192" s="42">
        <v>580</v>
      </c>
      <c r="N192" s="42">
        <v>450</v>
      </c>
      <c r="O192" s="43">
        <f>450*580*820*7.8*0.75/1000000</f>
        <v>1252.017</v>
      </c>
      <c r="P192" s="18"/>
      <c r="Q192" s="18"/>
    </row>
    <row r="193" spans="1:17">
      <c r="A193" s="18"/>
      <c r="B193" s="19" t="s">
        <v>398</v>
      </c>
      <c r="C193" s="20"/>
      <c r="D193" s="21" t="s">
        <v>401</v>
      </c>
      <c r="E193" s="21"/>
      <c r="F193" s="22"/>
      <c r="G193" s="22"/>
      <c r="H193" s="66"/>
      <c r="I193" s="40"/>
      <c r="J193" s="41"/>
      <c r="K193" s="41"/>
      <c r="L193" s="42"/>
      <c r="M193" s="42"/>
      <c r="N193" s="42"/>
      <c r="O193" s="43"/>
      <c r="P193" s="18"/>
      <c r="Q193" s="18"/>
    </row>
    <row r="194" spans="1:17">
      <c r="A194" s="18"/>
      <c r="B194" s="19" t="s">
        <v>398</v>
      </c>
      <c r="C194" s="20"/>
      <c r="D194" s="21" t="s">
        <v>402</v>
      </c>
      <c r="E194" s="21"/>
      <c r="F194" s="22"/>
      <c r="G194" s="22"/>
      <c r="H194" s="66"/>
      <c r="I194" s="40"/>
      <c r="J194" s="41"/>
      <c r="K194" s="41"/>
      <c r="L194" s="42"/>
      <c r="M194" s="42"/>
      <c r="N194" s="42"/>
      <c r="O194" s="43"/>
      <c r="P194" s="18"/>
      <c r="Q194" s="18"/>
    </row>
    <row r="195" spans="1:17">
      <c r="A195" s="18"/>
      <c r="B195" s="19" t="s">
        <v>398</v>
      </c>
      <c r="C195" s="20"/>
      <c r="D195" s="21" t="s">
        <v>403</v>
      </c>
      <c r="E195" s="21"/>
      <c r="F195" s="22"/>
      <c r="G195" s="22"/>
      <c r="H195" s="66"/>
      <c r="I195" s="40"/>
      <c r="J195" s="41"/>
      <c r="K195" s="41"/>
      <c r="L195" s="42"/>
      <c r="M195" s="42"/>
      <c r="N195" s="42"/>
      <c r="O195" s="43"/>
      <c r="P195" s="18"/>
      <c r="Q195" s="18"/>
    </row>
    <row r="196" spans="1:17">
      <c r="A196" s="18"/>
      <c r="B196" s="19" t="s">
        <v>398</v>
      </c>
      <c r="C196" s="20"/>
      <c r="D196" s="21" t="s">
        <v>404</v>
      </c>
      <c r="E196" s="21"/>
      <c r="F196" s="22"/>
      <c r="G196" s="22"/>
      <c r="H196" s="66"/>
      <c r="I196" s="40"/>
      <c r="J196" s="41"/>
      <c r="K196" s="41"/>
      <c r="L196" s="42"/>
      <c r="M196" s="42"/>
      <c r="N196" s="42"/>
      <c r="O196" s="43"/>
      <c r="P196" s="18"/>
      <c r="Q196" s="18"/>
    </row>
    <row r="197" spans="1:17">
      <c r="A197" s="18"/>
      <c r="B197" s="19" t="s">
        <v>398</v>
      </c>
      <c r="C197" s="20"/>
      <c r="D197" s="21" t="s">
        <v>405</v>
      </c>
      <c r="E197" s="21"/>
      <c r="F197" s="22"/>
      <c r="G197" s="22"/>
      <c r="H197" s="66"/>
      <c r="I197" s="40"/>
      <c r="J197" s="41"/>
      <c r="K197" s="41"/>
      <c r="L197" s="42"/>
      <c r="M197" s="42"/>
      <c r="N197" s="42"/>
      <c r="O197" s="43"/>
      <c r="P197" s="18"/>
      <c r="Q197" s="18"/>
    </row>
    <row r="198" spans="1:17">
      <c r="A198" s="314" t="s">
        <v>406</v>
      </c>
      <c r="B198" s="19" t="s">
        <v>407</v>
      </c>
      <c r="C198" s="20" t="s">
        <v>408</v>
      </c>
      <c r="D198" s="24" t="s">
        <v>407</v>
      </c>
      <c r="E198" s="24"/>
      <c r="F198" s="22"/>
      <c r="G198" s="22"/>
      <c r="H198" s="66"/>
      <c r="I198" s="40">
        <v>2</v>
      </c>
      <c r="J198" s="41" t="s">
        <v>19</v>
      </c>
      <c r="K198" s="41"/>
      <c r="L198" s="42">
        <v>450</v>
      </c>
      <c r="M198" s="42">
        <v>400</v>
      </c>
      <c r="N198" s="42">
        <v>380</v>
      </c>
      <c r="O198" s="43">
        <v>400</v>
      </c>
      <c r="P198" s="18"/>
      <c r="Q198" s="18"/>
    </row>
    <row r="199" spans="1:17">
      <c r="A199" s="314" t="s">
        <v>409</v>
      </c>
      <c r="B199" s="19" t="s">
        <v>410</v>
      </c>
      <c r="C199" s="20" t="s">
        <v>411</v>
      </c>
      <c r="D199" s="21" t="s">
        <v>410</v>
      </c>
      <c r="E199" s="21"/>
      <c r="F199" s="22"/>
      <c r="G199" s="22"/>
      <c r="H199" s="66"/>
      <c r="I199" s="40">
        <v>2</v>
      </c>
      <c r="J199" s="41" t="s">
        <v>343</v>
      </c>
      <c r="K199" s="41"/>
      <c r="L199" s="42">
        <v>450</v>
      </c>
      <c r="M199" s="42">
        <v>410</v>
      </c>
      <c r="N199" s="42">
        <v>320</v>
      </c>
      <c r="O199" s="43">
        <v>414.4</v>
      </c>
      <c r="P199" s="18"/>
      <c r="Q199" s="18"/>
    </row>
    <row r="200" spans="1:17">
      <c r="A200" s="18"/>
      <c r="B200" s="19" t="s">
        <v>410</v>
      </c>
      <c r="C200" s="20"/>
      <c r="D200" s="21" t="s">
        <v>412</v>
      </c>
      <c r="E200" s="21"/>
      <c r="F200" s="22"/>
      <c r="G200" s="22"/>
      <c r="H200" s="66"/>
      <c r="I200" s="40"/>
      <c r="J200" s="41"/>
      <c r="K200" s="41"/>
      <c r="L200" s="42"/>
      <c r="M200" s="42"/>
      <c r="N200" s="42"/>
      <c r="O200" s="43"/>
      <c r="P200" s="18"/>
      <c r="Q200" s="18"/>
    </row>
    <row r="201" ht="28.5" spans="1:17">
      <c r="A201" s="314" t="s">
        <v>413</v>
      </c>
      <c r="B201" s="19" t="s">
        <v>414</v>
      </c>
      <c r="C201" s="20" t="s">
        <v>415</v>
      </c>
      <c r="D201" s="21" t="s">
        <v>414</v>
      </c>
      <c r="E201" s="21"/>
      <c r="F201" s="22"/>
      <c r="G201" s="22"/>
      <c r="H201" s="66"/>
      <c r="I201" s="40">
        <v>2</v>
      </c>
      <c r="J201" s="41" t="s">
        <v>343</v>
      </c>
      <c r="K201" s="41"/>
      <c r="L201" s="42">
        <v>450</v>
      </c>
      <c r="M201" s="42">
        <v>410</v>
      </c>
      <c r="N201" s="42">
        <v>320</v>
      </c>
      <c r="O201" s="43">
        <v>414.4</v>
      </c>
      <c r="P201" s="18"/>
      <c r="Q201" s="18"/>
    </row>
    <row r="202" spans="1:17">
      <c r="A202" s="18"/>
      <c r="B202" s="19" t="s">
        <v>414</v>
      </c>
      <c r="C202" s="20"/>
      <c r="D202" s="21" t="s">
        <v>416</v>
      </c>
      <c r="E202" s="21"/>
      <c r="F202" s="22"/>
      <c r="G202" s="22"/>
      <c r="H202" s="66"/>
      <c r="I202" s="40"/>
      <c r="J202" s="41"/>
      <c r="K202" s="41"/>
      <c r="L202" s="42"/>
      <c r="M202" s="42"/>
      <c r="N202" s="42"/>
      <c r="O202" s="43"/>
      <c r="P202" s="18"/>
      <c r="Q202" s="18"/>
    </row>
    <row r="203" spans="1:17">
      <c r="A203" s="314" t="s">
        <v>417</v>
      </c>
      <c r="B203" s="19" t="s">
        <v>418</v>
      </c>
      <c r="C203" s="20" t="s">
        <v>419</v>
      </c>
      <c r="D203" s="24" t="s">
        <v>418</v>
      </c>
      <c r="E203" s="24"/>
      <c r="F203" s="22"/>
      <c r="G203" s="22"/>
      <c r="H203" s="66"/>
      <c r="I203" s="46">
        <v>2</v>
      </c>
      <c r="J203" s="41" t="s">
        <v>19</v>
      </c>
      <c r="K203" s="41"/>
      <c r="L203" s="42">
        <v>550</v>
      </c>
      <c r="M203" s="42">
        <v>450</v>
      </c>
      <c r="N203" s="42">
        <v>410</v>
      </c>
      <c r="O203" s="43">
        <f>410*450*550*7.8*0.75/1000000</f>
        <v>593.62875</v>
      </c>
      <c r="P203" s="18"/>
      <c r="Q203" s="18"/>
    </row>
    <row r="204" ht="28.5" spans="1:17">
      <c r="A204" s="314" t="s">
        <v>420</v>
      </c>
      <c r="B204" s="19" t="s">
        <v>421</v>
      </c>
      <c r="C204" s="20" t="s">
        <v>422</v>
      </c>
      <c r="D204" s="24" t="s">
        <v>421</v>
      </c>
      <c r="E204" s="24"/>
      <c r="F204" s="22"/>
      <c r="G204" s="22"/>
      <c r="H204" s="66"/>
      <c r="I204" s="46">
        <v>1</v>
      </c>
      <c r="J204" s="41" t="s">
        <v>19</v>
      </c>
      <c r="K204" s="41"/>
      <c r="L204" s="42">
        <v>560</v>
      </c>
      <c r="M204" s="42">
        <v>450</v>
      </c>
      <c r="N204" s="42">
        <v>410</v>
      </c>
      <c r="O204" s="43">
        <f>560*410*450*7.8*0.75/1000000</f>
        <v>604.422</v>
      </c>
      <c r="P204" s="18"/>
      <c r="Q204" s="18"/>
    </row>
    <row r="205" spans="1:17">
      <c r="A205" s="314" t="s">
        <v>423</v>
      </c>
      <c r="B205" s="19" t="s">
        <v>424</v>
      </c>
      <c r="C205" s="20" t="s">
        <v>425</v>
      </c>
      <c r="D205" s="24" t="s">
        <v>424</v>
      </c>
      <c r="E205" s="24"/>
      <c r="F205" s="22"/>
      <c r="G205" s="22"/>
      <c r="H205" s="66"/>
      <c r="I205" s="46">
        <v>4</v>
      </c>
      <c r="J205" s="41" t="s">
        <v>19</v>
      </c>
      <c r="K205" s="41"/>
      <c r="L205" s="42">
        <v>370</v>
      </c>
      <c r="M205" s="42">
        <v>320</v>
      </c>
      <c r="N205" s="42">
        <v>250</v>
      </c>
      <c r="O205" s="43">
        <v>162.3</v>
      </c>
      <c r="P205" s="18"/>
      <c r="Q205" s="18"/>
    </row>
    <row r="206" spans="1:17">
      <c r="A206" s="18">
        <v>1</v>
      </c>
      <c r="B206" s="25" t="s">
        <v>426</v>
      </c>
      <c r="C206" s="28" t="s">
        <v>427</v>
      </c>
      <c r="D206" s="24" t="s">
        <v>426</v>
      </c>
      <c r="E206" s="24"/>
      <c r="F206" s="22"/>
      <c r="G206" s="22"/>
      <c r="H206" s="23">
        <v>640</v>
      </c>
      <c r="I206" s="40">
        <v>2</v>
      </c>
      <c r="J206" s="41" t="s">
        <v>19</v>
      </c>
      <c r="K206" s="41"/>
      <c r="L206" s="42">
        <v>600</v>
      </c>
      <c r="M206" s="42">
        <v>510</v>
      </c>
      <c r="N206" s="42">
        <v>450</v>
      </c>
      <c r="O206" s="43">
        <v>805</v>
      </c>
      <c r="P206" s="18"/>
      <c r="Q206" s="18"/>
    </row>
    <row r="207" spans="1:17">
      <c r="A207" s="18">
        <f>+A206+1</f>
        <v>2</v>
      </c>
      <c r="B207" s="25" t="s">
        <v>428</v>
      </c>
      <c r="C207" s="28" t="s">
        <v>429</v>
      </c>
      <c r="D207" s="74" t="s">
        <v>428</v>
      </c>
      <c r="E207" s="74"/>
      <c r="F207" s="22"/>
      <c r="G207" s="22"/>
      <c r="H207" s="23" t="s">
        <v>430</v>
      </c>
      <c r="I207" s="40">
        <v>2</v>
      </c>
      <c r="J207" s="41" t="s">
        <v>19</v>
      </c>
      <c r="K207" s="41"/>
      <c r="L207" s="42">
        <v>920</v>
      </c>
      <c r="M207" s="42">
        <v>420</v>
      </c>
      <c r="N207" s="42">
        <v>350</v>
      </c>
      <c r="O207" s="43">
        <v>791</v>
      </c>
      <c r="P207" s="18"/>
      <c r="Q207" s="18"/>
    </row>
    <row r="208" spans="1:17">
      <c r="A208" s="314" t="s">
        <v>182</v>
      </c>
      <c r="B208" s="25" t="s">
        <v>431</v>
      </c>
      <c r="C208" s="28" t="s">
        <v>427</v>
      </c>
      <c r="D208" s="74" t="s">
        <v>431</v>
      </c>
      <c r="E208" s="74"/>
      <c r="F208" s="22"/>
      <c r="G208" s="22"/>
      <c r="H208" s="23" t="s">
        <v>205</v>
      </c>
      <c r="I208" s="40">
        <v>2</v>
      </c>
      <c r="J208" s="41" t="s">
        <v>19</v>
      </c>
      <c r="K208" s="41"/>
      <c r="L208" s="42">
        <v>840</v>
      </c>
      <c r="M208" s="42">
        <v>450</v>
      </c>
      <c r="N208" s="42">
        <v>420</v>
      </c>
      <c r="O208" s="43"/>
      <c r="P208" s="59"/>
      <c r="Q208" s="59"/>
    </row>
    <row r="209" spans="1:17">
      <c r="A209" s="314" t="s">
        <v>185</v>
      </c>
      <c r="B209" s="25" t="s">
        <v>432</v>
      </c>
      <c r="C209" s="28" t="s">
        <v>433</v>
      </c>
      <c r="D209" s="74" t="s">
        <v>432</v>
      </c>
      <c r="E209" s="74"/>
      <c r="F209" s="22"/>
      <c r="G209" s="22"/>
      <c r="H209" s="23" t="s">
        <v>434</v>
      </c>
      <c r="I209" s="40">
        <v>1</v>
      </c>
      <c r="J209" s="41" t="s">
        <v>26</v>
      </c>
      <c r="K209" s="41"/>
      <c r="L209" s="42">
        <v>800</v>
      </c>
      <c r="M209" s="42">
        <v>750</v>
      </c>
      <c r="N209" s="42">
        <v>700</v>
      </c>
      <c r="O209" s="43">
        <v>2457</v>
      </c>
      <c r="P209" s="59"/>
      <c r="Q209" s="59"/>
    </row>
    <row r="210" spans="1:17">
      <c r="A210" s="314" t="s">
        <v>188</v>
      </c>
      <c r="B210" s="25" t="s">
        <v>435</v>
      </c>
      <c r="C210" s="28" t="s">
        <v>436</v>
      </c>
      <c r="D210" s="74" t="s">
        <v>435</v>
      </c>
      <c r="E210" s="74"/>
      <c r="F210" s="22"/>
      <c r="G210" s="22"/>
      <c r="H210" s="23" t="s">
        <v>434</v>
      </c>
      <c r="I210" s="40">
        <v>1</v>
      </c>
      <c r="J210" s="41" t="s">
        <v>26</v>
      </c>
      <c r="K210" s="41"/>
      <c r="L210" s="42">
        <v>800</v>
      </c>
      <c r="M210" s="42">
        <v>750</v>
      </c>
      <c r="N210" s="42">
        <v>700</v>
      </c>
      <c r="O210" s="43">
        <v>2457</v>
      </c>
      <c r="P210" s="59"/>
      <c r="Q210" s="59"/>
    </row>
    <row r="211" spans="1:17">
      <c r="A211" s="314" t="s">
        <v>191</v>
      </c>
      <c r="B211" s="25" t="s">
        <v>437</v>
      </c>
      <c r="C211" s="28" t="s">
        <v>436</v>
      </c>
      <c r="D211" s="74" t="s">
        <v>437</v>
      </c>
      <c r="E211" s="74"/>
      <c r="F211" s="22"/>
      <c r="G211" s="22"/>
      <c r="H211" s="23" t="s">
        <v>438</v>
      </c>
      <c r="I211" s="40"/>
      <c r="J211" s="41" t="s">
        <v>26</v>
      </c>
      <c r="K211" s="41"/>
      <c r="L211" s="42">
        <v>800</v>
      </c>
      <c r="M211" s="42">
        <v>750</v>
      </c>
      <c r="N211" s="42">
        <v>700</v>
      </c>
      <c r="O211" s="43">
        <v>2457</v>
      </c>
      <c r="P211" s="59"/>
      <c r="Q211" s="59"/>
    </row>
    <row r="212" spans="1:17">
      <c r="A212" s="314" t="s">
        <v>335</v>
      </c>
      <c r="B212" s="25" t="s">
        <v>439</v>
      </c>
      <c r="C212" s="28" t="s">
        <v>433</v>
      </c>
      <c r="D212" s="74" t="s">
        <v>439</v>
      </c>
      <c r="E212" s="74"/>
      <c r="F212" s="22"/>
      <c r="G212" s="22"/>
      <c r="H212" s="23" t="s">
        <v>438</v>
      </c>
      <c r="I212" s="40"/>
      <c r="J212" s="41" t="s">
        <v>26</v>
      </c>
      <c r="K212" s="41"/>
      <c r="L212" s="42">
        <v>800</v>
      </c>
      <c r="M212" s="42">
        <v>750</v>
      </c>
      <c r="N212" s="42">
        <v>700</v>
      </c>
      <c r="O212" s="43">
        <v>2457</v>
      </c>
      <c r="P212" s="59"/>
      <c r="Q212" s="59"/>
    </row>
    <row r="213" spans="1:17">
      <c r="A213" s="75">
        <v>1</v>
      </c>
      <c r="B213" s="76" t="s">
        <v>440</v>
      </c>
      <c r="C213" s="77" t="s">
        <v>441</v>
      </c>
      <c r="D213" s="78" t="s">
        <v>440</v>
      </c>
      <c r="E213" s="79"/>
      <c r="F213" s="80"/>
      <c r="G213" s="81"/>
      <c r="H213" s="82"/>
      <c r="I213" s="125">
        <v>1</v>
      </c>
      <c r="J213" s="126" t="s">
        <v>130</v>
      </c>
      <c r="K213" s="127"/>
      <c r="L213" s="315" t="s">
        <v>442</v>
      </c>
      <c r="M213" s="128">
        <v>900</v>
      </c>
      <c r="N213" s="128">
        <v>795</v>
      </c>
      <c r="O213" s="316" t="s">
        <v>443</v>
      </c>
      <c r="P213" s="130"/>
      <c r="Q213" s="144"/>
    </row>
    <row r="214" spans="1:17">
      <c r="A214" s="83">
        <f t="shared" ref="A214:A219" si="2">+A213+1</f>
        <v>2</v>
      </c>
      <c r="B214" s="84" t="s">
        <v>444</v>
      </c>
      <c r="C214" s="85" t="s">
        <v>445</v>
      </c>
      <c r="D214" s="86" t="s">
        <v>444</v>
      </c>
      <c r="E214" s="87"/>
      <c r="F214" s="88"/>
      <c r="G214" s="88"/>
      <c r="H214" s="89"/>
      <c r="I214" s="131">
        <v>1</v>
      </c>
      <c r="J214" s="126" t="s">
        <v>130</v>
      </c>
      <c r="K214" s="127"/>
      <c r="L214" s="317" t="s">
        <v>442</v>
      </c>
      <c r="M214" s="132">
        <v>900</v>
      </c>
      <c r="N214" s="132">
        <v>795</v>
      </c>
      <c r="O214" s="318" t="s">
        <v>443</v>
      </c>
      <c r="P214" s="134"/>
      <c r="Q214" s="144"/>
    </row>
    <row r="215" spans="1:17">
      <c r="A215" s="90">
        <f t="shared" si="2"/>
        <v>3</v>
      </c>
      <c r="B215" s="91" t="s">
        <v>446</v>
      </c>
      <c r="C215" s="85" t="s">
        <v>447</v>
      </c>
      <c r="D215" s="92" t="s">
        <v>446</v>
      </c>
      <c r="E215" s="93"/>
      <c r="F215" s="88"/>
      <c r="G215" s="88"/>
      <c r="H215" s="89"/>
      <c r="I215" s="131" t="s">
        <v>448</v>
      </c>
      <c r="J215" s="126" t="s">
        <v>134</v>
      </c>
      <c r="K215" s="127"/>
      <c r="L215" s="317" t="s">
        <v>442</v>
      </c>
      <c r="M215" s="132">
        <v>940</v>
      </c>
      <c r="N215" s="132">
        <v>950</v>
      </c>
      <c r="O215" s="133">
        <v>6791</v>
      </c>
      <c r="P215" s="134"/>
      <c r="Q215" s="144"/>
    </row>
    <row r="216" spans="1:17">
      <c r="A216" s="75"/>
      <c r="B216" s="91" t="s">
        <v>446</v>
      </c>
      <c r="C216" s="85"/>
      <c r="D216" s="92" t="s">
        <v>449</v>
      </c>
      <c r="E216" s="93"/>
      <c r="F216" s="88"/>
      <c r="G216" s="88"/>
      <c r="H216" s="89"/>
      <c r="I216" s="131"/>
      <c r="J216" s="126"/>
      <c r="K216" s="127"/>
      <c r="L216" s="132"/>
      <c r="M216" s="132"/>
      <c r="N216" s="132"/>
      <c r="O216" s="133"/>
      <c r="P216" s="134"/>
      <c r="Q216" s="144"/>
    </row>
    <row r="217" spans="1:17">
      <c r="A217" s="75">
        <v>4</v>
      </c>
      <c r="B217" s="94" t="s">
        <v>450</v>
      </c>
      <c r="C217" s="95" t="s">
        <v>451</v>
      </c>
      <c r="D217" s="92" t="s">
        <v>452</v>
      </c>
      <c r="E217" s="87"/>
      <c r="F217" s="88"/>
      <c r="G217" s="88"/>
      <c r="H217" s="89"/>
      <c r="I217" s="131">
        <v>1</v>
      </c>
      <c r="J217" s="126" t="s">
        <v>134</v>
      </c>
      <c r="K217" s="127"/>
      <c r="L217" s="132">
        <v>900</v>
      </c>
      <c r="M217" s="132">
        <v>600</v>
      </c>
      <c r="N217" s="132">
        <v>616</v>
      </c>
      <c r="O217" s="318" t="s">
        <v>453</v>
      </c>
      <c r="P217" s="134"/>
      <c r="Q217" s="144"/>
    </row>
    <row r="218" spans="1:17">
      <c r="A218" s="83">
        <f t="shared" si="2"/>
        <v>5</v>
      </c>
      <c r="B218" s="96" t="s">
        <v>454</v>
      </c>
      <c r="C218" s="95" t="s">
        <v>455</v>
      </c>
      <c r="D218" s="86" t="s">
        <v>454</v>
      </c>
      <c r="E218" s="87"/>
      <c r="F218" s="88"/>
      <c r="G218" s="88"/>
      <c r="H218" s="97"/>
      <c r="I218" s="131">
        <v>1</v>
      </c>
      <c r="J218" s="126" t="s">
        <v>130</v>
      </c>
      <c r="K218" s="127"/>
      <c r="L218" s="132">
        <v>900</v>
      </c>
      <c r="M218" s="132">
        <v>600</v>
      </c>
      <c r="N218" s="132">
        <v>627</v>
      </c>
      <c r="O218" s="318" t="s">
        <v>456</v>
      </c>
      <c r="P218" s="134"/>
      <c r="Q218" s="144"/>
    </row>
    <row r="219" spans="1:17">
      <c r="A219" s="83">
        <f t="shared" si="2"/>
        <v>6</v>
      </c>
      <c r="B219" s="96" t="s">
        <v>457</v>
      </c>
      <c r="C219" s="98" t="s">
        <v>458</v>
      </c>
      <c r="D219" s="86" t="s">
        <v>457</v>
      </c>
      <c r="E219" s="87"/>
      <c r="F219" s="88"/>
      <c r="G219" s="88"/>
      <c r="H219" s="99"/>
      <c r="I219" s="131">
        <v>1</v>
      </c>
      <c r="J219" s="126" t="s">
        <v>134</v>
      </c>
      <c r="K219" s="127"/>
      <c r="L219" s="317" t="s">
        <v>442</v>
      </c>
      <c r="M219" s="132">
        <v>830</v>
      </c>
      <c r="N219" s="132">
        <v>830</v>
      </c>
      <c r="O219" s="318" t="s">
        <v>459</v>
      </c>
      <c r="P219" s="134"/>
      <c r="Q219" s="144"/>
    </row>
    <row r="220" spans="1:17">
      <c r="A220" s="90">
        <v>7</v>
      </c>
      <c r="B220" s="96" t="s">
        <v>460</v>
      </c>
      <c r="C220" s="85" t="s">
        <v>461</v>
      </c>
      <c r="D220" s="92" t="s">
        <v>460</v>
      </c>
      <c r="E220" s="93"/>
      <c r="F220" s="88"/>
      <c r="G220" s="88"/>
      <c r="H220" s="99"/>
      <c r="I220" s="131" t="s">
        <v>448</v>
      </c>
      <c r="J220" s="126" t="s">
        <v>130</v>
      </c>
      <c r="K220" s="127"/>
      <c r="L220" s="132">
        <v>700</v>
      </c>
      <c r="M220" s="132">
        <v>400</v>
      </c>
      <c r="N220" s="132">
        <v>495</v>
      </c>
      <c r="O220" s="133">
        <v>890</v>
      </c>
      <c r="P220" s="134"/>
      <c r="Q220" s="144"/>
    </row>
    <row r="221" spans="1:17">
      <c r="A221" s="75"/>
      <c r="B221" s="96" t="s">
        <v>460</v>
      </c>
      <c r="C221" s="85"/>
      <c r="D221" s="92" t="s">
        <v>462</v>
      </c>
      <c r="E221" s="93"/>
      <c r="F221" s="88"/>
      <c r="G221" s="88"/>
      <c r="H221" s="99"/>
      <c r="I221" s="131"/>
      <c r="J221" s="126"/>
      <c r="K221" s="127"/>
      <c r="L221" s="132"/>
      <c r="M221" s="132"/>
      <c r="N221" s="132"/>
      <c r="O221" s="133"/>
      <c r="P221" s="134"/>
      <c r="Q221" s="144"/>
    </row>
    <row r="222" spans="1:17">
      <c r="A222" s="90">
        <f>+A220+1</f>
        <v>8</v>
      </c>
      <c r="B222" s="84" t="s">
        <v>463</v>
      </c>
      <c r="C222" s="85" t="s">
        <v>464</v>
      </c>
      <c r="D222" s="92" t="s">
        <v>463</v>
      </c>
      <c r="E222" s="93"/>
      <c r="F222" s="88"/>
      <c r="G222" s="88"/>
      <c r="H222" s="100"/>
      <c r="I222" s="131" t="s">
        <v>448</v>
      </c>
      <c r="J222" s="126" t="s">
        <v>130</v>
      </c>
      <c r="K222" s="127"/>
      <c r="L222" s="132">
        <v>700</v>
      </c>
      <c r="M222" s="132">
        <v>400</v>
      </c>
      <c r="N222" s="132">
        <v>495</v>
      </c>
      <c r="O222" s="133">
        <v>890</v>
      </c>
      <c r="P222" s="134"/>
      <c r="Q222" s="144"/>
    </row>
    <row r="223" spans="1:17">
      <c r="A223" s="75"/>
      <c r="B223" s="84" t="s">
        <v>463</v>
      </c>
      <c r="C223" s="85"/>
      <c r="D223" s="92" t="s">
        <v>465</v>
      </c>
      <c r="E223" s="93"/>
      <c r="F223" s="88"/>
      <c r="G223" s="88"/>
      <c r="H223" s="100"/>
      <c r="I223" s="131"/>
      <c r="J223" s="126"/>
      <c r="K223" s="127"/>
      <c r="L223" s="132"/>
      <c r="M223" s="132"/>
      <c r="N223" s="132"/>
      <c r="O223" s="133"/>
      <c r="P223" s="134"/>
      <c r="Q223" s="144"/>
    </row>
    <row r="224" spans="1:17">
      <c r="A224" s="83">
        <f>+A222+1</f>
        <v>9</v>
      </c>
      <c r="B224" s="91" t="s">
        <v>466</v>
      </c>
      <c r="C224" s="95" t="s">
        <v>467</v>
      </c>
      <c r="D224" s="86" t="s">
        <v>466</v>
      </c>
      <c r="E224" s="87"/>
      <c r="F224" s="88"/>
      <c r="G224" s="88"/>
      <c r="H224" s="101"/>
      <c r="I224" s="131">
        <v>1</v>
      </c>
      <c r="J224" s="126" t="s">
        <v>134</v>
      </c>
      <c r="K224" s="127"/>
      <c r="L224" s="132">
        <v>800</v>
      </c>
      <c r="M224" s="132">
        <v>740</v>
      </c>
      <c r="N224" s="132">
        <v>705</v>
      </c>
      <c r="O224" s="318" t="s">
        <v>468</v>
      </c>
      <c r="P224" s="134"/>
      <c r="Q224" s="144"/>
    </row>
    <row r="225" ht="28.5" spans="1:17">
      <c r="A225" s="75">
        <v>10</v>
      </c>
      <c r="B225" s="102" t="s">
        <v>469</v>
      </c>
      <c r="C225" s="103" t="s">
        <v>470</v>
      </c>
      <c r="D225" s="86" t="s">
        <v>469</v>
      </c>
      <c r="E225" s="87"/>
      <c r="F225" s="88"/>
      <c r="G225" s="88"/>
      <c r="H225" s="101"/>
      <c r="I225" s="131">
        <v>1</v>
      </c>
      <c r="J225" s="126" t="s">
        <v>130</v>
      </c>
      <c r="K225" s="127"/>
      <c r="L225" s="132">
        <v>500</v>
      </c>
      <c r="M225" s="132">
        <v>380</v>
      </c>
      <c r="N225" s="132">
        <v>305</v>
      </c>
      <c r="O225" s="133">
        <v>452</v>
      </c>
      <c r="P225" s="134"/>
      <c r="Q225" s="144"/>
    </row>
    <row r="226" ht="28.5" spans="1:17">
      <c r="A226" s="83">
        <f t="shared" ref="A226:A230" si="3">+A225+1</f>
        <v>11</v>
      </c>
      <c r="B226" s="91" t="s">
        <v>151</v>
      </c>
      <c r="C226" s="104" t="s">
        <v>471</v>
      </c>
      <c r="D226" s="86" t="s">
        <v>151</v>
      </c>
      <c r="E226" s="87"/>
      <c r="F226" s="88"/>
      <c r="G226" s="88"/>
      <c r="H226" s="101"/>
      <c r="I226" s="131">
        <v>1</v>
      </c>
      <c r="J226" s="126" t="s">
        <v>130</v>
      </c>
      <c r="K226" s="127"/>
      <c r="L226" s="132">
        <v>500</v>
      </c>
      <c r="M226" s="132">
        <v>380</v>
      </c>
      <c r="N226" s="132">
        <v>305</v>
      </c>
      <c r="O226" s="133">
        <v>452</v>
      </c>
      <c r="P226" s="134"/>
      <c r="Q226" s="144"/>
    </row>
    <row r="227" spans="1:17">
      <c r="A227" s="83">
        <f t="shared" si="3"/>
        <v>12</v>
      </c>
      <c r="B227" s="91" t="s">
        <v>472</v>
      </c>
      <c r="C227" s="104" t="s">
        <v>473</v>
      </c>
      <c r="D227" s="92" t="s">
        <v>472</v>
      </c>
      <c r="E227" s="93"/>
      <c r="F227" s="88"/>
      <c r="G227" s="88"/>
      <c r="H227" s="101"/>
      <c r="I227" s="131">
        <v>1</v>
      </c>
      <c r="J227" s="126" t="s">
        <v>130</v>
      </c>
      <c r="K227" s="127"/>
      <c r="L227" s="132">
        <v>470</v>
      </c>
      <c r="M227" s="132">
        <v>680</v>
      </c>
      <c r="N227" s="132">
        <v>470</v>
      </c>
      <c r="O227" s="133">
        <v>937</v>
      </c>
      <c r="P227" s="134"/>
      <c r="Q227" s="144"/>
    </row>
    <row r="228" spans="1:17">
      <c r="A228" s="75">
        <v>13</v>
      </c>
      <c r="B228" s="76" t="s">
        <v>474</v>
      </c>
      <c r="C228" s="104" t="s">
        <v>475</v>
      </c>
      <c r="D228" s="86" t="s">
        <v>474</v>
      </c>
      <c r="E228" s="87"/>
      <c r="F228" s="88"/>
      <c r="G228" s="88"/>
      <c r="H228" s="105"/>
      <c r="I228" s="131">
        <v>1</v>
      </c>
      <c r="J228" s="126" t="s">
        <v>130</v>
      </c>
      <c r="K228" s="127"/>
      <c r="L228" s="132">
        <v>470</v>
      </c>
      <c r="M228" s="132">
        <v>680</v>
      </c>
      <c r="N228" s="132">
        <v>470</v>
      </c>
      <c r="O228" s="133">
        <v>937</v>
      </c>
      <c r="P228" s="134"/>
      <c r="Q228" s="144"/>
    </row>
    <row r="229" spans="1:17">
      <c r="A229" s="83">
        <f t="shared" si="3"/>
        <v>14</v>
      </c>
      <c r="B229" s="91" t="s">
        <v>476</v>
      </c>
      <c r="C229" s="104" t="s">
        <v>477</v>
      </c>
      <c r="D229" s="86" t="s">
        <v>476</v>
      </c>
      <c r="E229" s="87"/>
      <c r="F229" s="88"/>
      <c r="G229" s="88"/>
      <c r="H229" s="105"/>
      <c r="I229" s="131">
        <v>1</v>
      </c>
      <c r="J229" s="126" t="s">
        <v>134</v>
      </c>
      <c r="K229" s="127"/>
      <c r="L229" s="132">
        <v>700</v>
      </c>
      <c r="M229" s="132">
        <v>450</v>
      </c>
      <c r="N229" s="132">
        <v>490</v>
      </c>
      <c r="O229" s="133">
        <v>850</v>
      </c>
      <c r="P229" s="134"/>
      <c r="Q229" s="144"/>
    </row>
    <row r="230" spans="1:17">
      <c r="A230" s="83">
        <f t="shared" si="3"/>
        <v>15</v>
      </c>
      <c r="B230" s="106" t="s">
        <v>478</v>
      </c>
      <c r="C230" s="104" t="s">
        <v>479</v>
      </c>
      <c r="D230" s="92" t="s">
        <v>480</v>
      </c>
      <c r="E230" s="93"/>
      <c r="F230" s="88"/>
      <c r="G230" s="88"/>
      <c r="H230" s="101"/>
      <c r="I230" s="131">
        <v>1</v>
      </c>
      <c r="J230" s="126" t="s">
        <v>134</v>
      </c>
      <c r="K230" s="127"/>
      <c r="L230" s="132">
        <v>900</v>
      </c>
      <c r="M230" s="132">
        <v>600</v>
      </c>
      <c r="N230" s="132">
        <v>616</v>
      </c>
      <c r="O230" s="318" t="s">
        <v>453</v>
      </c>
      <c r="P230" s="134"/>
      <c r="Q230" s="144"/>
    </row>
    <row r="231" spans="1:17">
      <c r="A231" s="75">
        <v>16</v>
      </c>
      <c r="B231" s="76" t="s">
        <v>481</v>
      </c>
      <c r="C231" s="104" t="s">
        <v>482</v>
      </c>
      <c r="D231" s="92" t="s">
        <v>481</v>
      </c>
      <c r="E231" s="93"/>
      <c r="F231" s="88"/>
      <c r="G231" s="88"/>
      <c r="H231" s="107"/>
      <c r="I231" s="131">
        <v>1</v>
      </c>
      <c r="J231" s="126" t="s">
        <v>134</v>
      </c>
      <c r="K231" s="127"/>
      <c r="L231" s="132">
        <v>600</v>
      </c>
      <c r="M231" s="132">
        <v>490</v>
      </c>
      <c r="N231" s="132">
        <v>535</v>
      </c>
      <c r="O231" s="133">
        <v>860</v>
      </c>
      <c r="P231" s="134"/>
      <c r="Q231" s="144"/>
    </row>
    <row r="232" spans="1:17">
      <c r="A232" s="83">
        <f t="shared" ref="A232:A236" si="4">+A231+1</f>
        <v>17</v>
      </c>
      <c r="B232" s="91" t="s">
        <v>483</v>
      </c>
      <c r="C232" s="95" t="s">
        <v>484</v>
      </c>
      <c r="D232" s="86" t="s">
        <v>483</v>
      </c>
      <c r="E232" s="87"/>
      <c r="F232" s="88"/>
      <c r="G232" s="88"/>
      <c r="H232" s="108"/>
      <c r="I232" s="131">
        <v>2</v>
      </c>
      <c r="J232" s="126" t="s">
        <v>130</v>
      </c>
      <c r="K232" s="127"/>
      <c r="L232" s="132">
        <v>350</v>
      </c>
      <c r="M232" s="132">
        <v>280</v>
      </c>
      <c r="N232" s="132">
        <v>225</v>
      </c>
      <c r="O232" s="133">
        <v>185</v>
      </c>
      <c r="P232" s="134"/>
      <c r="Q232" s="144"/>
    </row>
    <row r="233" spans="1:17">
      <c r="A233" s="83">
        <f t="shared" si="4"/>
        <v>18</v>
      </c>
      <c r="B233" s="91" t="s">
        <v>485</v>
      </c>
      <c r="C233" s="95" t="s">
        <v>486</v>
      </c>
      <c r="D233" s="86" t="s">
        <v>485</v>
      </c>
      <c r="E233" s="87"/>
      <c r="F233" s="88"/>
      <c r="G233" s="88"/>
      <c r="H233" s="107"/>
      <c r="I233" s="131">
        <v>1</v>
      </c>
      <c r="J233" s="126" t="s">
        <v>130</v>
      </c>
      <c r="K233" s="127"/>
      <c r="L233" s="132">
        <v>200</v>
      </c>
      <c r="M233" s="132">
        <v>260</v>
      </c>
      <c r="N233" s="132">
        <v>250</v>
      </c>
      <c r="O233" s="318" t="s">
        <v>487</v>
      </c>
      <c r="P233" s="134"/>
      <c r="Q233" s="144"/>
    </row>
    <row r="234" spans="1:17">
      <c r="A234" s="75">
        <v>19</v>
      </c>
      <c r="B234" s="76" t="s">
        <v>488</v>
      </c>
      <c r="C234" s="95" t="s">
        <v>489</v>
      </c>
      <c r="D234" s="86" t="s">
        <v>488</v>
      </c>
      <c r="E234" s="87"/>
      <c r="F234" s="88"/>
      <c r="G234" s="88"/>
      <c r="H234" s="107"/>
      <c r="I234" s="131">
        <v>1</v>
      </c>
      <c r="J234" s="126"/>
      <c r="K234" s="127"/>
      <c r="L234" s="132">
        <v>230</v>
      </c>
      <c r="M234" s="132">
        <v>260</v>
      </c>
      <c r="N234" s="132">
        <v>285</v>
      </c>
      <c r="O234" s="133">
        <v>136</v>
      </c>
      <c r="P234" s="134"/>
      <c r="Q234" s="144"/>
    </row>
    <row r="235" spans="1:17">
      <c r="A235" s="83">
        <f t="shared" si="4"/>
        <v>20</v>
      </c>
      <c r="B235" s="91" t="s">
        <v>490</v>
      </c>
      <c r="C235" s="104" t="s">
        <v>491</v>
      </c>
      <c r="D235" s="92" t="s">
        <v>490</v>
      </c>
      <c r="E235" s="93"/>
      <c r="F235" s="88"/>
      <c r="G235" s="88"/>
      <c r="H235" s="107"/>
      <c r="I235" s="131">
        <v>1</v>
      </c>
      <c r="J235" s="126" t="s">
        <v>492</v>
      </c>
      <c r="K235" s="127"/>
      <c r="L235" s="132">
        <v>900</v>
      </c>
      <c r="M235" s="132">
        <v>600</v>
      </c>
      <c r="N235" s="132">
        <v>620</v>
      </c>
      <c r="O235" s="133">
        <v>2.089</v>
      </c>
      <c r="P235" s="134"/>
      <c r="Q235" s="144"/>
    </row>
    <row r="236" spans="1:17">
      <c r="A236" s="83">
        <f t="shared" si="4"/>
        <v>21</v>
      </c>
      <c r="B236" s="91" t="s">
        <v>493</v>
      </c>
      <c r="C236" s="104" t="s">
        <v>494</v>
      </c>
      <c r="D236" s="92" t="s">
        <v>493</v>
      </c>
      <c r="E236" s="93"/>
      <c r="F236" s="88"/>
      <c r="G236" s="88"/>
      <c r="H236" s="107"/>
      <c r="I236" s="131">
        <v>1</v>
      </c>
      <c r="J236" s="126" t="s">
        <v>492</v>
      </c>
      <c r="K236" s="127"/>
      <c r="L236" s="132">
        <v>900</v>
      </c>
      <c r="M236" s="132">
        <v>740</v>
      </c>
      <c r="N236" s="132">
        <v>620</v>
      </c>
      <c r="O236" s="318" t="s">
        <v>495</v>
      </c>
      <c r="P236" s="134"/>
      <c r="Q236" s="144"/>
    </row>
    <row r="237" spans="1:17">
      <c r="A237" s="75">
        <v>22</v>
      </c>
      <c r="B237" s="94" t="s">
        <v>496</v>
      </c>
      <c r="C237" s="95" t="s">
        <v>497</v>
      </c>
      <c r="D237" s="92" t="s">
        <v>498</v>
      </c>
      <c r="E237" s="93"/>
      <c r="F237" s="88"/>
      <c r="G237" s="88"/>
      <c r="H237" s="108"/>
      <c r="I237" s="131">
        <v>1</v>
      </c>
      <c r="J237" s="126" t="s">
        <v>134</v>
      </c>
      <c r="K237" s="127"/>
      <c r="L237" s="132">
        <v>700</v>
      </c>
      <c r="M237" s="132">
        <v>600</v>
      </c>
      <c r="N237" s="132">
        <v>650</v>
      </c>
      <c r="O237" s="318" t="s">
        <v>499</v>
      </c>
      <c r="P237" s="134"/>
      <c r="Q237" s="144"/>
    </row>
    <row r="238" spans="1:17">
      <c r="A238" s="83">
        <f t="shared" ref="A238:A243" si="5">+A237+1</f>
        <v>23</v>
      </c>
      <c r="B238" s="91" t="s">
        <v>500</v>
      </c>
      <c r="C238" s="95" t="s">
        <v>501</v>
      </c>
      <c r="D238" s="86" t="s">
        <v>500</v>
      </c>
      <c r="E238" s="87"/>
      <c r="F238" s="88"/>
      <c r="G238" s="88"/>
      <c r="H238" s="109"/>
      <c r="I238" s="131">
        <v>2</v>
      </c>
      <c r="J238" s="126" t="s">
        <v>130</v>
      </c>
      <c r="K238" s="127"/>
      <c r="L238" s="132">
        <v>350</v>
      </c>
      <c r="M238" s="132">
        <v>280</v>
      </c>
      <c r="N238" s="132">
        <v>250</v>
      </c>
      <c r="O238" s="133">
        <v>96</v>
      </c>
      <c r="P238" s="134"/>
      <c r="Q238" s="144"/>
    </row>
    <row r="239" spans="1:17">
      <c r="A239" s="90">
        <f t="shared" si="5"/>
        <v>24</v>
      </c>
      <c r="B239" s="91" t="s">
        <v>502</v>
      </c>
      <c r="C239" s="95" t="s">
        <v>503</v>
      </c>
      <c r="D239" s="92" t="s">
        <v>502</v>
      </c>
      <c r="E239" s="93"/>
      <c r="F239" s="88"/>
      <c r="G239" s="88"/>
      <c r="H239" s="108"/>
      <c r="I239" s="131" t="s">
        <v>448</v>
      </c>
      <c r="J239" s="126" t="s">
        <v>130</v>
      </c>
      <c r="K239" s="127"/>
      <c r="L239" s="317" t="s">
        <v>442</v>
      </c>
      <c r="M239" s="132">
        <v>940</v>
      </c>
      <c r="N239" s="132">
        <v>950</v>
      </c>
      <c r="O239" s="133">
        <v>6791</v>
      </c>
      <c r="P239" s="134"/>
      <c r="Q239" s="144"/>
    </row>
    <row r="240" spans="1:17">
      <c r="A240" s="75"/>
      <c r="B240" s="91" t="s">
        <v>502</v>
      </c>
      <c r="C240" s="95"/>
      <c r="D240" s="92" t="s">
        <v>504</v>
      </c>
      <c r="E240" s="93"/>
      <c r="F240" s="88"/>
      <c r="G240" s="88"/>
      <c r="H240" s="108"/>
      <c r="I240" s="131"/>
      <c r="J240" s="126"/>
      <c r="K240" s="127"/>
      <c r="L240" s="132"/>
      <c r="M240" s="132"/>
      <c r="N240" s="132"/>
      <c r="O240" s="133"/>
      <c r="P240" s="134"/>
      <c r="Q240" s="144"/>
    </row>
    <row r="241" ht="15.75" spans="1:17">
      <c r="A241" s="75">
        <v>25</v>
      </c>
      <c r="B241" s="76" t="s">
        <v>505</v>
      </c>
      <c r="C241" s="77" t="s">
        <v>506</v>
      </c>
      <c r="D241" s="78" t="s">
        <v>505</v>
      </c>
      <c r="E241" s="79"/>
      <c r="F241" s="80"/>
      <c r="G241" s="81"/>
      <c r="H241" s="110" t="s">
        <v>507</v>
      </c>
      <c r="I241" s="125">
        <v>1</v>
      </c>
      <c r="J241" s="135" t="s">
        <v>19</v>
      </c>
      <c r="K241" s="136"/>
      <c r="L241" s="128">
        <v>802</v>
      </c>
      <c r="M241" s="128">
        <v>550</v>
      </c>
      <c r="N241" s="128">
        <v>410</v>
      </c>
      <c r="O241" s="129">
        <v>1057.9</v>
      </c>
      <c r="P241" s="130"/>
      <c r="Q241" s="144"/>
    </row>
    <row r="242" spans="1:17">
      <c r="A242" s="83">
        <f t="shared" si="5"/>
        <v>26</v>
      </c>
      <c r="B242" s="84" t="s">
        <v>508</v>
      </c>
      <c r="C242" s="85" t="s">
        <v>509</v>
      </c>
      <c r="D242" s="92" t="s">
        <v>508</v>
      </c>
      <c r="E242" s="93"/>
      <c r="F242" s="88"/>
      <c r="G242" s="88"/>
      <c r="H242" s="111"/>
      <c r="I242" s="131">
        <v>1</v>
      </c>
      <c r="J242" s="126" t="s">
        <v>19</v>
      </c>
      <c r="K242" s="127"/>
      <c r="L242" s="132">
        <v>250</v>
      </c>
      <c r="M242" s="132">
        <v>250</v>
      </c>
      <c r="N242" s="132">
        <v>400</v>
      </c>
      <c r="O242" s="133">
        <v>146</v>
      </c>
      <c r="P242" s="134"/>
      <c r="Q242" s="144"/>
    </row>
    <row r="243" spans="1:17">
      <c r="A243" s="83">
        <f t="shared" si="5"/>
        <v>27</v>
      </c>
      <c r="B243" s="91" t="s">
        <v>510</v>
      </c>
      <c r="C243" s="95" t="s">
        <v>511</v>
      </c>
      <c r="D243" s="92" t="s">
        <v>510</v>
      </c>
      <c r="E243" s="93"/>
      <c r="F243" s="88"/>
      <c r="G243" s="88"/>
      <c r="H243" s="100"/>
      <c r="I243" s="131">
        <v>1</v>
      </c>
      <c r="J243" s="126" t="s">
        <v>19</v>
      </c>
      <c r="K243" s="127"/>
      <c r="L243" s="132">
        <v>450</v>
      </c>
      <c r="M243" s="132">
        <v>450</v>
      </c>
      <c r="N243" s="132">
        <v>400</v>
      </c>
      <c r="O243" s="133">
        <v>473.8</v>
      </c>
      <c r="P243" s="134"/>
      <c r="Q243" s="144"/>
    </row>
    <row r="244" spans="1:17">
      <c r="A244" s="112">
        <v>1</v>
      </c>
      <c r="B244" s="113" t="s">
        <v>512</v>
      </c>
      <c r="C244" s="114" t="s">
        <v>513</v>
      </c>
      <c r="D244" s="115" t="s">
        <v>512</v>
      </c>
      <c r="E244" s="115"/>
      <c r="F244" s="116"/>
      <c r="G244" s="116"/>
      <c r="H244" s="117"/>
      <c r="I244" s="137">
        <v>1</v>
      </c>
      <c r="J244" s="138" t="s">
        <v>514</v>
      </c>
      <c r="K244" s="138"/>
      <c r="L244" s="139"/>
      <c r="M244" s="139"/>
      <c r="N244" s="139"/>
      <c r="O244" s="140"/>
      <c r="P244" s="112"/>
      <c r="Q244" s="112"/>
    </row>
    <row r="245" ht="28.5" spans="1:17">
      <c r="A245" s="112">
        <f t="shared" ref="A245:A247" si="6">+A244+1</f>
        <v>2</v>
      </c>
      <c r="B245" s="113" t="s">
        <v>515</v>
      </c>
      <c r="C245" s="114" t="s">
        <v>516</v>
      </c>
      <c r="D245" s="118" t="s">
        <v>515</v>
      </c>
      <c r="E245" s="118"/>
      <c r="F245" s="116"/>
      <c r="G245" s="116"/>
      <c r="H245" s="117"/>
      <c r="I245" s="141">
        <v>1</v>
      </c>
      <c r="J245" s="138" t="s">
        <v>517</v>
      </c>
      <c r="K245" s="138"/>
      <c r="L245" s="139"/>
      <c r="M245" s="139"/>
      <c r="N245" s="139"/>
      <c r="O245" s="140"/>
      <c r="P245" s="112"/>
      <c r="Q245" s="112"/>
    </row>
    <row r="246" spans="1:17">
      <c r="A246" s="112">
        <f t="shared" si="6"/>
        <v>3</v>
      </c>
      <c r="B246" s="119" t="s">
        <v>518</v>
      </c>
      <c r="C246" s="120" t="s">
        <v>519</v>
      </c>
      <c r="D246" s="121" t="s">
        <v>518</v>
      </c>
      <c r="E246" s="121"/>
      <c r="F246" s="122"/>
      <c r="G246" s="123"/>
      <c r="H246" s="124"/>
      <c r="I246" s="142"/>
      <c r="J246" s="143"/>
      <c r="K246" s="143"/>
      <c r="L246" s="139"/>
      <c r="M246" s="139"/>
      <c r="N246" s="139"/>
      <c r="O246" s="140"/>
      <c r="P246" s="112"/>
      <c r="Q246" s="112"/>
    </row>
    <row r="247" spans="1:17">
      <c r="A247" s="112">
        <f t="shared" si="6"/>
        <v>4</v>
      </c>
      <c r="B247" s="119" t="s">
        <v>520</v>
      </c>
      <c r="C247" s="120" t="s">
        <v>521</v>
      </c>
      <c r="D247" s="121" t="s">
        <v>520</v>
      </c>
      <c r="E247" s="121"/>
      <c r="F247" s="122"/>
      <c r="G247" s="123"/>
      <c r="H247" s="124"/>
      <c r="I247" s="142"/>
      <c r="J247" s="143"/>
      <c r="K247" s="143"/>
      <c r="L247" s="139"/>
      <c r="M247" s="139"/>
      <c r="N247" s="139"/>
      <c r="O247" s="140"/>
      <c r="P247" s="112"/>
      <c r="Q247" s="112"/>
    </row>
    <row r="248" spans="1:17">
      <c r="A248" s="112">
        <v>5</v>
      </c>
      <c r="B248" s="119" t="s">
        <v>522</v>
      </c>
      <c r="C248" s="120" t="s">
        <v>523</v>
      </c>
      <c r="D248" s="121" t="s">
        <v>522</v>
      </c>
      <c r="E248" s="121"/>
      <c r="F248" s="122"/>
      <c r="G248" s="123"/>
      <c r="H248" s="124"/>
      <c r="I248" s="142"/>
      <c r="J248" s="143"/>
      <c r="K248" s="143"/>
      <c r="L248" s="139"/>
      <c r="M248" s="139"/>
      <c r="N248" s="139"/>
      <c r="O248" s="140"/>
      <c r="P248" s="112"/>
      <c r="Q248" s="112"/>
    </row>
    <row r="249" spans="1:17">
      <c r="A249" s="112"/>
      <c r="B249" s="119" t="s">
        <v>522</v>
      </c>
      <c r="C249" s="120"/>
      <c r="D249" s="121" t="s">
        <v>524</v>
      </c>
      <c r="E249" s="121"/>
      <c r="F249" s="122"/>
      <c r="G249" s="123"/>
      <c r="H249" s="124"/>
      <c r="I249" s="142"/>
      <c r="J249" s="143"/>
      <c r="K249" s="143"/>
      <c r="L249" s="139"/>
      <c r="M249" s="139"/>
      <c r="N249" s="139"/>
      <c r="O249" s="140"/>
      <c r="P249" s="112"/>
      <c r="Q249" s="112"/>
    </row>
    <row r="250" spans="1:17">
      <c r="A250" s="112">
        <v>6</v>
      </c>
      <c r="B250" s="119" t="s">
        <v>525</v>
      </c>
      <c r="C250" s="120" t="s">
        <v>526</v>
      </c>
      <c r="D250" s="121" t="s">
        <v>525</v>
      </c>
      <c r="E250" s="121"/>
      <c r="F250" s="122"/>
      <c r="G250" s="123"/>
      <c r="H250" s="124"/>
      <c r="I250" s="142"/>
      <c r="J250" s="143"/>
      <c r="K250" s="143"/>
      <c r="L250" s="139"/>
      <c r="M250" s="139"/>
      <c r="N250" s="139"/>
      <c r="O250" s="140"/>
      <c r="P250" s="112"/>
      <c r="Q250" s="112"/>
    </row>
    <row r="251" spans="1:17">
      <c r="A251" s="112">
        <v>7</v>
      </c>
      <c r="B251" s="119" t="s">
        <v>527</v>
      </c>
      <c r="C251" s="120" t="s">
        <v>528</v>
      </c>
      <c r="D251" s="121" t="s">
        <v>527</v>
      </c>
      <c r="E251" s="121"/>
      <c r="F251" s="122"/>
      <c r="G251" s="123"/>
      <c r="H251" s="124"/>
      <c r="I251" s="142"/>
      <c r="J251" s="143"/>
      <c r="K251" s="143"/>
      <c r="L251" s="139"/>
      <c r="M251" s="139"/>
      <c r="N251" s="139"/>
      <c r="O251" s="140"/>
      <c r="P251" s="112"/>
      <c r="Q251" s="112"/>
    </row>
    <row r="252" spans="1:17">
      <c r="A252" s="112">
        <v>8</v>
      </c>
      <c r="B252" s="119" t="s">
        <v>529</v>
      </c>
      <c r="C252" s="120" t="s">
        <v>530</v>
      </c>
      <c r="D252" s="121" t="s">
        <v>529</v>
      </c>
      <c r="E252" s="121"/>
      <c r="F252" s="122"/>
      <c r="G252" s="123"/>
      <c r="H252" s="124"/>
      <c r="I252" s="142"/>
      <c r="J252" s="143"/>
      <c r="K252" s="143"/>
      <c r="L252" s="139"/>
      <c r="M252" s="139"/>
      <c r="N252" s="139"/>
      <c r="O252" s="140"/>
      <c r="P252" s="112"/>
      <c r="Q252" s="112"/>
    </row>
    <row r="253" spans="1:17">
      <c r="A253" s="112">
        <v>9</v>
      </c>
      <c r="B253" s="119" t="s">
        <v>531</v>
      </c>
      <c r="C253" s="120" t="s">
        <v>532</v>
      </c>
      <c r="D253" s="121" t="s">
        <v>531</v>
      </c>
      <c r="E253" s="121"/>
      <c r="F253" s="122"/>
      <c r="G253" s="123"/>
      <c r="H253" s="124"/>
      <c r="I253" s="142"/>
      <c r="J253" s="143"/>
      <c r="K253" s="143"/>
      <c r="L253" s="139"/>
      <c r="M253" s="139"/>
      <c r="N253" s="139"/>
      <c r="O253" s="140"/>
      <c r="P253" s="112"/>
      <c r="Q253" s="112"/>
    </row>
    <row r="254" spans="1:17">
      <c r="A254" s="112">
        <v>10</v>
      </c>
      <c r="B254" s="119" t="s">
        <v>533</v>
      </c>
      <c r="C254" s="120" t="s">
        <v>534</v>
      </c>
      <c r="D254" s="121" t="s">
        <v>533</v>
      </c>
      <c r="E254" s="121"/>
      <c r="F254" s="122"/>
      <c r="G254" s="123"/>
      <c r="H254" s="124"/>
      <c r="I254" s="142"/>
      <c r="J254" s="143"/>
      <c r="K254" s="143"/>
      <c r="L254" s="139"/>
      <c r="M254" s="139"/>
      <c r="N254" s="139"/>
      <c r="O254" s="140"/>
      <c r="P254" s="112"/>
      <c r="Q254" s="112"/>
    </row>
    <row r="255" spans="1:17">
      <c r="A255" s="112">
        <v>11</v>
      </c>
      <c r="B255" s="119" t="s">
        <v>535</v>
      </c>
      <c r="C255" s="120" t="s">
        <v>536</v>
      </c>
      <c r="D255" s="121" t="s">
        <v>535</v>
      </c>
      <c r="E255" s="121"/>
      <c r="F255" s="122"/>
      <c r="G255" s="123"/>
      <c r="H255" s="124"/>
      <c r="I255" s="142"/>
      <c r="J255" s="143"/>
      <c r="K255" s="143"/>
      <c r="L255" s="139"/>
      <c r="M255" s="139"/>
      <c r="N255" s="139"/>
      <c r="O255" s="140"/>
      <c r="P255" s="112"/>
      <c r="Q255" s="112"/>
    </row>
    <row r="256" spans="1:17">
      <c r="A256" s="112">
        <v>12</v>
      </c>
      <c r="B256" s="119" t="s">
        <v>537</v>
      </c>
      <c r="C256" s="120" t="s">
        <v>538</v>
      </c>
      <c r="D256" s="121" t="s">
        <v>537</v>
      </c>
      <c r="E256" s="121"/>
      <c r="F256" s="122"/>
      <c r="G256" s="123"/>
      <c r="H256" s="124"/>
      <c r="I256" s="142"/>
      <c r="J256" s="143"/>
      <c r="K256" s="143"/>
      <c r="L256" s="139"/>
      <c r="M256" s="139"/>
      <c r="N256" s="139"/>
      <c r="O256" s="140"/>
      <c r="P256" s="112"/>
      <c r="Q256" s="112"/>
    </row>
    <row r="257" spans="1:17">
      <c r="A257" s="112">
        <v>13</v>
      </c>
      <c r="B257" s="119" t="s">
        <v>539</v>
      </c>
      <c r="C257" s="120" t="s">
        <v>540</v>
      </c>
      <c r="D257" s="121" t="s">
        <v>539</v>
      </c>
      <c r="E257" s="121"/>
      <c r="F257" s="122"/>
      <c r="G257" s="123"/>
      <c r="H257" s="124"/>
      <c r="I257" s="142"/>
      <c r="J257" s="143"/>
      <c r="K257" s="143"/>
      <c r="L257" s="139"/>
      <c r="M257" s="139"/>
      <c r="N257" s="139"/>
      <c r="O257" s="140"/>
      <c r="P257" s="112"/>
      <c r="Q257" s="112"/>
    </row>
    <row r="258" spans="1:17">
      <c r="A258" s="112">
        <v>14</v>
      </c>
      <c r="B258" s="119" t="s">
        <v>541</v>
      </c>
      <c r="C258" s="120" t="s">
        <v>542</v>
      </c>
      <c r="D258" s="121" t="s">
        <v>543</v>
      </c>
      <c r="E258" s="121"/>
      <c r="F258" s="122"/>
      <c r="G258" s="123"/>
      <c r="H258" s="124"/>
      <c r="I258" s="142"/>
      <c r="J258" s="143"/>
      <c r="K258" s="143"/>
      <c r="L258" s="139"/>
      <c r="M258" s="139"/>
      <c r="N258" s="139"/>
      <c r="O258" s="140"/>
      <c r="P258" s="112"/>
      <c r="Q258" s="112"/>
    </row>
    <row r="259" spans="1:17">
      <c r="A259" s="112">
        <v>15</v>
      </c>
      <c r="B259" s="119" t="s">
        <v>544</v>
      </c>
      <c r="C259" s="120" t="s">
        <v>545</v>
      </c>
      <c r="D259" s="121" t="s">
        <v>544</v>
      </c>
      <c r="E259" s="121"/>
      <c r="F259" s="122"/>
      <c r="G259" s="123"/>
      <c r="H259" s="124"/>
      <c r="I259" s="142"/>
      <c r="J259" s="143"/>
      <c r="K259" s="143"/>
      <c r="L259" s="139"/>
      <c r="M259" s="139"/>
      <c r="N259" s="139"/>
      <c r="O259" s="140"/>
      <c r="P259" s="112"/>
      <c r="Q259" s="112"/>
    </row>
    <row r="260" spans="1:17">
      <c r="A260" s="112">
        <v>16</v>
      </c>
      <c r="B260" s="119" t="s">
        <v>546</v>
      </c>
      <c r="C260" s="120" t="s">
        <v>547</v>
      </c>
      <c r="D260" s="121" t="s">
        <v>546</v>
      </c>
      <c r="E260" s="121"/>
      <c r="F260" s="122"/>
      <c r="G260" s="123"/>
      <c r="H260" s="124"/>
      <c r="I260" s="142"/>
      <c r="J260" s="143"/>
      <c r="K260" s="143"/>
      <c r="L260" s="139"/>
      <c r="M260" s="139"/>
      <c r="N260" s="139"/>
      <c r="O260" s="140"/>
      <c r="P260" s="112"/>
      <c r="Q260" s="112"/>
    </row>
    <row r="261" spans="1:17">
      <c r="A261" s="112">
        <v>17</v>
      </c>
      <c r="B261" s="119" t="s">
        <v>548</v>
      </c>
      <c r="C261" s="120" t="s">
        <v>549</v>
      </c>
      <c r="D261" s="121" t="s">
        <v>548</v>
      </c>
      <c r="E261" s="121"/>
      <c r="F261" s="122"/>
      <c r="G261" s="123"/>
      <c r="H261" s="124"/>
      <c r="I261" s="142"/>
      <c r="J261" s="143"/>
      <c r="K261" s="143"/>
      <c r="L261" s="139"/>
      <c r="M261" s="139"/>
      <c r="N261" s="139"/>
      <c r="O261" s="140"/>
      <c r="P261" s="112"/>
      <c r="Q261" s="112"/>
    </row>
    <row r="262" spans="1:17">
      <c r="A262" s="112">
        <v>18</v>
      </c>
      <c r="B262" s="119" t="s">
        <v>550</v>
      </c>
      <c r="C262" s="120" t="s">
        <v>551</v>
      </c>
      <c r="D262" s="121" t="s">
        <v>550</v>
      </c>
      <c r="E262" s="121"/>
      <c r="F262" s="122"/>
      <c r="G262" s="123"/>
      <c r="H262" s="124"/>
      <c r="I262" s="142"/>
      <c r="J262" s="143"/>
      <c r="K262" s="143"/>
      <c r="L262" s="139"/>
      <c r="M262" s="139"/>
      <c r="N262" s="139"/>
      <c r="O262" s="140"/>
      <c r="P262" s="112"/>
      <c r="Q262" s="112"/>
    </row>
    <row r="263" spans="1:17">
      <c r="A263" s="112">
        <v>19</v>
      </c>
      <c r="B263" s="119" t="s">
        <v>552</v>
      </c>
      <c r="C263" s="120" t="s">
        <v>553</v>
      </c>
      <c r="D263" s="121" t="s">
        <v>552</v>
      </c>
      <c r="E263" s="121"/>
      <c r="F263" s="122"/>
      <c r="G263" s="123"/>
      <c r="H263" s="124"/>
      <c r="I263" s="142"/>
      <c r="J263" s="143"/>
      <c r="K263" s="143"/>
      <c r="L263" s="139"/>
      <c r="M263" s="139"/>
      <c r="N263" s="139"/>
      <c r="O263" s="140"/>
      <c r="P263" s="112"/>
      <c r="Q263" s="112"/>
    </row>
    <row r="264" spans="1:17">
      <c r="A264" s="112">
        <v>20</v>
      </c>
      <c r="B264" s="119" t="s">
        <v>554</v>
      </c>
      <c r="C264" s="120" t="s">
        <v>555</v>
      </c>
      <c r="D264" s="121" t="s">
        <v>554</v>
      </c>
      <c r="E264" s="121"/>
      <c r="F264" s="122"/>
      <c r="G264" s="123"/>
      <c r="H264" s="124"/>
      <c r="I264" s="142"/>
      <c r="J264" s="143"/>
      <c r="K264" s="143"/>
      <c r="L264" s="139"/>
      <c r="M264" s="139"/>
      <c r="N264" s="139"/>
      <c r="O264" s="140"/>
      <c r="P264" s="112"/>
      <c r="Q264" s="112"/>
    </row>
    <row r="265" spans="1:17">
      <c r="A265" s="112">
        <v>21</v>
      </c>
      <c r="B265" s="119" t="s">
        <v>556</v>
      </c>
      <c r="C265" s="120" t="s">
        <v>557</v>
      </c>
      <c r="D265" s="121" t="s">
        <v>556</v>
      </c>
      <c r="E265" s="121"/>
      <c r="F265" s="122"/>
      <c r="G265" s="123"/>
      <c r="H265" s="124"/>
      <c r="I265" s="142"/>
      <c r="J265" s="143"/>
      <c r="K265" s="143"/>
      <c r="L265" s="139"/>
      <c r="M265" s="139"/>
      <c r="N265" s="139"/>
      <c r="O265" s="140"/>
      <c r="P265" s="112"/>
      <c r="Q265" s="112"/>
    </row>
    <row r="266" spans="1:17">
      <c r="A266" s="112">
        <v>22</v>
      </c>
      <c r="B266" s="119" t="s">
        <v>558</v>
      </c>
      <c r="C266" s="120" t="s">
        <v>559</v>
      </c>
      <c r="D266" s="121" t="s">
        <v>558</v>
      </c>
      <c r="E266" s="121"/>
      <c r="F266" s="122"/>
      <c r="G266" s="123"/>
      <c r="H266" s="124"/>
      <c r="I266" s="142"/>
      <c r="J266" s="143"/>
      <c r="K266" s="143"/>
      <c r="L266" s="139"/>
      <c r="M266" s="139"/>
      <c r="N266" s="139"/>
      <c r="O266" s="140"/>
      <c r="P266" s="112"/>
      <c r="Q266" s="112"/>
    </row>
    <row r="267" spans="1:17">
      <c r="A267" s="112">
        <v>23</v>
      </c>
      <c r="B267" s="119" t="s">
        <v>560</v>
      </c>
      <c r="C267" s="120" t="s">
        <v>561</v>
      </c>
      <c r="D267" s="121" t="s">
        <v>560</v>
      </c>
      <c r="E267" s="121"/>
      <c r="F267" s="122"/>
      <c r="G267" s="123"/>
      <c r="H267" s="124"/>
      <c r="I267" s="142"/>
      <c r="J267" s="143"/>
      <c r="K267" s="143"/>
      <c r="L267" s="139"/>
      <c r="M267" s="139"/>
      <c r="N267" s="139"/>
      <c r="O267" s="140"/>
      <c r="P267" s="112"/>
      <c r="Q267" s="112"/>
    </row>
    <row r="268" spans="1:17">
      <c r="A268" s="112">
        <v>24</v>
      </c>
      <c r="B268" s="119" t="s">
        <v>562</v>
      </c>
      <c r="C268" s="120" t="s">
        <v>563</v>
      </c>
      <c r="D268" s="121" t="s">
        <v>562</v>
      </c>
      <c r="E268" s="121"/>
      <c r="F268" s="122"/>
      <c r="G268" s="123"/>
      <c r="H268" s="124"/>
      <c r="I268" s="142"/>
      <c r="J268" s="143"/>
      <c r="K268" s="143"/>
      <c r="L268" s="139"/>
      <c r="M268" s="139"/>
      <c r="N268" s="139"/>
      <c r="O268" s="140"/>
      <c r="P268" s="112"/>
      <c r="Q268" s="112"/>
    </row>
    <row r="269" spans="1:17">
      <c r="A269" s="112">
        <v>25</v>
      </c>
      <c r="B269" s="119" t="s">
        <v>564</v>
      </c>
      <c r="C269" s="120" t="s">
        <v>565</v>
      </c>
      <c r="D269" s="121" t="s">
        <v>564</v>
      </c>
      <c r="E269" s="121"/>
      <c r="F269" s="122"/>
      <c r="G269" s="123"/>
      <c r="H269" s="124"/>
      <c r="I269" s="142"/>
      <c r="J269" s="143"/>
      <c r="K269" s="143"/>
      <c r="L269" s="139"/>
      <c r="M269" s="139"/>
      <c r="N269" s="139"/>
      <c r="O269" s="140"/>
      <c r="P269" s="112"/>
      <c r="Q269" s="112"/>
    </row>
    <row r="270" spans="1:17">
      <c r="A270" s="112">
        <v>26</v>
      </c>
      <c r="B270" s="119" t="s">
        <v>566</v>
      </c>
      <c r="C270" s="120" t="s">
        <v>567</v>
      </c>
      <c r="D270" s="121" t="s">
        <v>566</v>
      </c>
      <c r="E270" s="121"/>
      <c r="F270" s="122"/>
      <c r="G270" s="123"/>
      <c r="H270" s="124"/>
      <c r="I270" s="142"/>
      <c r="J270" s="143"/>
      <c r="K270" s="143"/>
      <c r="L270" s="139"/>
      <c r="M270" s="139"/>
      <c r="N270" s="139"/>
      <c r="O270" s="140"/>
      <c r="P270" s="112"/>
      <c r="Q270" s="112"/>
    </row>
    <row r="271" spans="1:17">
      <c r="A271" s="112">
        <v>27</v>
      </c>
      <c r="B271" s="119" t="s">
        <v>568</v>
      </c>
      <c r="C271" s="120" t="s">
        <v>569</v>
      </c>
      <c r="D271" s="121" t="s">
        <v>568</v>
      </c>
      <c r="E271" s="121"/>
      <c r="F271" s="122"/>
      <c r="G271" s="123"/>
      <c r="H271" s="124"/>
      <c r="I271" s="142"/>
      <c r="J271" s="143"/>
      <c r="K271" s="143"/>
      <c r="L271" s="139"/>
      <c r="M271" s="139"/>
      <c r="N271" s="139"/>
      <c r="O271" s="140"/>
      <c r="P271" s="112"/>
      <c r="Q271" s="112"/>
    </row>
    <row r="272" spans="1:17">
      <c r="A272" s="112">
        <v>28</v>
      </c>
      <c r="B272" s="119" t="s">
        <v>568</v>
      </c>
      <c r="C272" s="120" t="s">
        <v>570</v>
      </c>
      <c r="D272" s="121" t="s">
        <v>568</v>
      </c>
      <c r="E272" s="121"/>
      <c r="F272" s="122"/>
      <c r="G272" s="123"/>
      <c r="H272" s="124"/>
      <c r="I272" s="142"/>
      <c r="J272" s="143"/>
      <c r="K272" s="143"/>
      <c r="L272" s="139"/>
      <c r="M272" s="139"/>
      <c r="N272" s="139"/>
      <c r="O272" s="140"/>
      <c r="P272" s="112"/>
      <c r="Q272" s="112"/>
    </row>
    <row r="273" spans="1:17">
      <c r="A273" s="112">
        <v>29</v>
      </c>
      <c r="B273" s="119" t="s">
        <v>571</v>
      </c>
      <c r="C273" s="120" t="s">
        <v>572</v>
      </c>
      <c r="D273" s="121" t="s">
        <v>571</v>
      </c>
      <c r="E273" s="121"/>
      <c r="F273" s="122"/>
      <c r="G273" s="123"/>
      <c r="H273" s="124"/>
      <c r="I273" s="142"/>
      <c r="J273" s="143"/>
      <c r="K273" s="143"/>
      <c r="L273" s="139"/>
      <c r="M273" s="139"/>
      <c r="N273" s="139"/>
      <c r="O273" s="140"/>
      <c r="P273" s="112"/>
      <c r="Q273" s="112"/>
    </row>
    <row r="274" spans="1:17">
      <c r="A274" s="112">
        <v>30</v>
      </c>
      <c r="B274" s="119" t="s">
        <v>573</v>
      </c>
      <c r="C274" s="120" t="s">
        <v>574</v>
      </c>
      <c r="D274" s="121" t="s">
        <v>573</v>
      </c>
      <c r="E274" s="121"/>
      <c r="F274" s="122"/>
      <c r="G274" s="123"/>
      <c r="H274" s="124"/>
      <c r="I274" s="142"/>
      <c r="J274" s="143"/>
      <c r="K274" s="143"/>
      <c r="L274" s="139"/>
      <c r="M274" s="139"/>
      <c r="N274" s="139"/>
      <c r="O274" s="140"/>
      <c r="P274" s="112"/>
      <c r="Q274" s="112"/>
    </row>
    <row r="275" spans="1:17">
      <c r="A275" s="112">
        <v>31</v>
      </c>
      <c r="B275" s="119" t="s">
        <v>575</v>
      </c>
      <c r="C275" s="120" t="s">
        <v>576</v>
      </c>
      <c r="D275" s="121" t="s">
        <v>575</v>
      </c>
      <c r="E275" s="121"/>
      <c r="F275" s="122"/>
      <c r="G275" s="123"/>
      <c r="H275" s="124"/>
      <c r="I275" s="142"/>
      <c r="J275" s="143"/>
      <c r="K275" s="143"/>
      <c r="L275" s="139"/>
      <c r="M275" s="139"/>
      <c r="N275" s="139"/>
      <c r="O275" s="140"/>
      <c r="P275" s="112"/>
      <c r="Q275" s="112"/>
    </row>
    <row r="276" spans="1:17">
      <c r="A276" s="112">
        <v>32</v>
      </c>
      <c r="B276" s="119" t="s">
        <v>577</v>
      </c>
      <c r="C276" s="120" t="s">
        <v>578</v>
      </c>
      <c r="D276" s="121" t="s">
        <v>577</v>
      </c>
      <c r="E276" s="121"/>
      <c r="F276" s="122"/>
      <c r="G276" s="123"/>
      <c r="H276" s="124"/>
      <c r="I276" s="142"/>
      <c r="J276" s="143"/>
      <c r="K276" s="143"/>
      <c r="L276" s="139"/>
      <c r="M276" s="139"/>
      <c r="N276" s="139"/>
      <c r="O276" s="140"/>
      <c r="P276" s="112"/>
      <c r="Q276" s="112"/>
    </row>
    <row r="277" spans="1:17">
      <c r="A277" s="112">
        <v>33</v>
      </c>
      <c r="B277" s="119" t="s">
        <v>579</v>
      </c>
      <c r="C277" s="120" t="s">
        <v>580</v>
      </c>
      <c r="D277" s="121" t="s">
        <v>579</v>
      </c>
      <c r="E277" s="121"/>
      <c r="F277" s="122"/>
      <c r="G277" s="123"/>
      <c r="H277" s="124"/>
      <c r="I277" s="142"/>
      <c r="J277" s="143"/>
      <c r="K277" s="143"/>
      <c r="L277" s="139"/>
      <c r="M277" s="139"/>
      <c r="N277" s="139"/>
      <c r="O277" s="140"/>
      <c r="P277" s="112"/>
      <c r="Q277" s="112"/>
    </row>
    <row r="278" spans="1:17">
      <c r="A278" s="112">
        <v>34</v>
      </c>
      <c r="B278" s="119" t="s">
        <v>581</v>
      </c>
      <c r="C278" s="120" t="s">
        <v>582</v>
      </c>
      <c r="D278" s="121" t="s">
        <v>581</v>
      </c>
      <c r="E278" s="121"/>
      <c r="F278" s="122"/>
      <c r="G278" s="123"/>
      <c r="H278" s="124"/>
      <c r="I278" s="142"/>
      <c r="J278" s="143"/>
      <c r="K278" s="143"/>
      <c r="L278" s="139"/>
      <c r="M278" s="139"/>
      <c r="N278" s="139"/>
      <c r="O278" s="140"/>
      <c r="P278" s="112"/>
      <c r="Q278" s="112"/>
    </row>
    <row r="279" spans="1:17">
      <c r="A279" s="112">
        <v>35</v>
      </c>
      <c r="B279" s="119" t="s">
        <v>583</v>
      </c>
      <c r="C279" s="120" t="s">
        <v>584</v>
      </c>
      <c r="D279" s="121" t="s">
        <v>583</v>
      </c>
      <c r="E279" s="121"/>
      <c r="F279" s="122"/>
      <c r="G279" s="123"/>
      <c r="H279" s="124"/>
      <c r="I279" s="142"/>
      <c r="J279" s="143"/>
      <c r="K279" s="143"/>
      <c r="L279" s="139"/>
      <c r="M279" s="139"/>
      <c r="N279" s="139"/>
      <c r="O279" s="140"/>
      <c r="P279" s="112"/>
      <c r="Q279" s="112"/>
    </row>
    <row r="280" spans="1:17">
      <c r="A280" s="112">
        <v>36</v>
      </c>
      <c r="B280" s="119" t="s">
        <v>585</v>
      </c>
      <c r="C280" s="120" t="s">
        <v>586</v>
      </c>
      <c r="D280" s="121" t="s">
        <v>585</v>
      </c>
      <c r="E280" s="121"/>
      <c r="F280" s="122"/>
      <c r="G280" s="123"/>
      <c r="H280" s="124"/>
      <c r="I280" s="142"/>
      <c r="J280" s="143"/>
      <c r="K280" s="143"/>
      <c r="L280" s="139"/>
      <c r="M280" s="139"/>
      <c r="N280" s="139"/>
      <c r="O280" s="140"/>
      <c r="P280" s="112"/>
      <c r="Q280" s="112"/>
    </row>
    <row r="281" spans="1:17">
      <c r="A281" s="112">
        <v>37</v>
      </c>
      <c r="B281" s="119" t="s">
        <v>575</v>
      </c>
      <c r="C281" s="120" t="s">
        <v>587</v>
      </c>
      <c r="D281" s="121" t="s">
        <v>575</v>
      </c>
      <c r="E281" s="121"/>
      <c r="F281" s="122"/>
      <c r="G281" s="123"/>
      <c r="H281" s="124"/>
      <c r="I281" s="142"/>
      <c r="J281" s="143"/>
      <c r="K281" s="143"/>
      <c r="L281" s="139"/>
      <c r="M281" s="139"/>
      <c r="N281" s="139"/>
      <c r="O281" s="140"/>
      <c r="P281" s="112"/>
      <c r="Q281" s="112"/>
    </row>
    <row r="282" ht="28.5" spans="1:17">
      <c r="A282" s="145">
        <v>1</v>
      </c>
      <c r="B282" s="319" t="s">
        <v>588</v>
      </c>
      <c r="C282" s="147" t="s">
        <v>589</v>
      </c>
      <c r="D282" s="320" t="s">
        <v>588</v>
      </c>
      <c r="E282" s="148"/>
      <c r="F282" s="149"/>
      <c r="G282" s="149"/>
      <c r="H282" s="150"/>
      <c r="I282" s="182"/>
      <c r="J282" s="183"/>
      <c r="K282" s="183"/>
      <c r="L282" s="184"/>
      <c r="M282" s="184"/>
      <c r="N282" s="184"/>
      <c r="O282" s="185"/>
      <c r="P282" s="145"/>
      <c r="Q282" s="145"/>
    </row>
    <row r="283" ht="28.5" spans="1:17">
      <c r="A283" s="145">
        <f>+A282+1</f>
        <v>2</v>
      </c>
      <c r="B283" s="319" t="s">
        <v>590</v>
      </c>
      <c r="C283" s="147" t="s">
        <v>591</v>
      </c>
      <c r="D283" s="321" t="s">
        <v>590</v>
      </c>
      <c r="E283" s="151"/>
      <c r="F283" s="152"/>
      <c r="G283" s="152"/>
      <c r="H283" s="150"/>
      <c r="I283" s="182"/>
      <c r="J283" s="183"/>
      <c r="K283" s="183"/>
      <c r="L283" s="184"/>
      <c r="M283" s="184"/>
      <c r="N283" s="184"/>
      <c r="O283" s="185"/>
      <c r="P283" s="145"/>
      <c r="Q283" s="145"/>
    </row>
    <row r="284" ht="28.5" spans="1:17">
      <c r="A284" s="322" t="s">
        <v>182</v>
      </c>
      <c r="B284" s="319" t="s">
        <v>592</v>
      </c>
      <c r="C284" s="147" t="s">
        <v>593</v>
      </c>
      <c r="D284" s="321" t="s">
        <v>592</v>
      </c>
      <c r="E284" s="151"/>
      <c r="F284" s="152"/>
      <c r="G284" s="152"/>
      <c r="H284" s="150"/>
      <c r="I284" s="182"/>
      <c r="J284" s="183"/>
      <c r="K284" s="183"/>
      <c r="L284" s="184"/>
      <c r="M284" s="184"/>
      <c r="N284" s="184"/>
      <c r="O284" s="185"/>
      <c r="P284" s="186"/>
      <c r="Q284" s="186"/>
    </row>
    <row r="285" spans="1:17">
      <c r="A285" s="322" t="s">
        <v>185</v>
      </c>
      <c r="B285" s="319" t="s">
        <v>594</v>
      </c>
      <c r="C285" s="147" t="s">
        <v>595</v>
      </c>
      <c r="D285" s="321" t="s">
        <v>594</v>
      </c>
      <c r="E285" s="151"/>
      <c r="F285" s="152"/>
      <c r="G285" s="152"/>
      <c r="H285" s="150"/>
      <c r="I285" s="182"/>
      <c r="J285" s="183"/>
      <c r="K285" s="183"/>
      <c r="L285" s="184"/>
      <c r="M285" s="184"/>
      <c r="N285" s="184"/>
      <c r="O285" s="185"/>
      <c r="P285" s="186"/>
      <c r="Q285" s="186"/>
    </row>
    <row r="286" spans="1:17">
      <c r="A286" s="322" t="s">
        <v>188</v>
      </c>
      <c r="B286" s="319" t="s">
        <v>596</v>
      </c>
      <c r="C286" s="147" t="s">
        <v>597</v>
      </c>
      <c r="D286" s="321" t="s">
        <v>596</v>
      </c>
      <c r="E286" s="151"/>
      <c r="F286" s="152"/>
      <c r="G286" s="152"/>
      <c r="H286" s="150"/>
      <c r="I286" s="182"/>
      <c r="J286" s="183"/>
      <c r="K286" s="183"/>
      <c r="L286" s="184"/>
      <c r="M286" s="184"/>
      <c r="N286" s="184"/>
      <c r="O286" s="185"/>
      <c r="P286" s="186"/>
      <c r="Q286" s="186"/>
    </row>
    <row r="287" spans="1:17">
      <c r="A287" s="322" t="s">
        <v>191</v>
      </c>
      <c r="B287" s="319" t="s">
        <v>598</v>
      </c>
      <c r="C287" s="147" t="s">
        <v>599</v>
      </c>
      <c r="D287" s="321" t="s">
        <v>598</v>
      </c>
      <c r="E287" s="151"/>
      <c r="F287" s="152"/>
      <c r="G287" s="152"/>
      <c r="H287" s="150"/>
      <c r="I287" s="182"/>
      <c r="J287" s="183"/>
      <c r="K287" s="183"/>
      <c r="L287" s="184"/>
      <c r="M287" s="184"/>
      <c r="N287" s="184"/>
      <c r="O287" s="185"/>
      <c r="P287" s="186"/>
      <c r="Q287" s="186"/>
    </row>
    <row r="288" ht="28.5" spans="1:17">
      <c r="A288" s="322" t="s">
        <v>335</v>
      </c>
      <c r="B288" s="319" t="s">
        <v>600</v>
      </c>
      <c r="C288" s="147" t="s">
        <v>601</v>
      </c>
      <c r="D288" s="321" t="s">
        <v>600</v>
      </c>
      <c r="E288" s="151"/>
      <c r="F288" s="152"/>
      <c r="G288" s="152"/>
      <c r="H288" s="150"/>
      <c r="I288" s="182"/>
      <c r="J288" s="183"/>
      <c r="K288" s="183"/>
      <c r="L288" s="184"/>
      <c r="M288" s="184"/>
      <c r="N288" s="184"/>
      <c r="O288" s="185"/>
      <c r="P288" s="186"/>
      <c r="Q288" s="186"/>
    </row>
    <row r="289" spans="1:17">
      <c r="A289" s="145">
        <v>8</v>
      </c>
      <c r="B289" s="319" t="s">
        <v>596</v>
      </c>
      <c r="C289" s="147" t="s">
        <v>602</v>
      </c>
      <c r="D289" s="323" t="s">
        <v>596</v>
      </c>
      <c r="E289" s="153"/>
      <c r="F289" s="154"/>
      <c r="G289" s="154"/>
      <c r="H289" s="154"/>
      <c r="I289" s="187"/>
      <c r="J289" s="188"/>
      <c r="K289" s="188"/>
      <c r="L289" s="189"/>
      <c r="M289" s="189"/>
      <c r="N289" s="189"/>
      <c r="O289" s="190"/>
      <c r="P289" s="145"/>
      <c r="Q289" s="145"/>
    </row>
    <row r="290" spans="1:17">
      <c r="A290" s="324" t="s">
        <v>171</v>
      </c>
      <c r="B290" s="156" t="s">
        <v>603</v>
      </c>
      <c r="C290" s="157" t="s">
        <v>604</v>
      </c>
      <c r="D290" s="158" t="s">
        <v>603</v>
      </c>
      <c r="E290" s="158"/>
      <c r="F290" s="159"/>
      <c r="G290" s="159"/>
      <c r="H290" s="160"/>
      <c r="I290" s="191">
        <v>1</v>
      </c>
      <c r="J290" s="192" t="s">
        <v>605</v>
      </c>
      <c r="K290" s="192"/>
      <c r="L290" s="193"/>
      <c r="M290" s="193"/>
      <c r="N290" s="193"/>
      <c r="O290" s="194"/>
      <c r="P290" s="155"/>
      <c r="Q290" s="155"/>
    </row>
    <row r="291" ht="28.5" spans="1:17">
      <c r="A291" s="324" t="s">
        <v>176</v>
      </c>
      <c r="B291" s="156" t="s">
        <v>606</v>
      </c>
      <c r="C291" s="157" t="s">
        <v>607</v>
      </c>
      <c r="D291" s="161" t="s">
        <v>606</v>
      </c>
      <c r="E291" s="161"/>
      <c r="F291" s="162"/>
      <c r="G291" s="162"/>
      <c r="H291" s="160"/>
      <c r="I291" s="191">
        <v>1</v>
      </c>
      <c r="J291" s="192" t="s">
        <v>608</v>
      </c>
      <c r="K291" s="192"/>
      <c r="L291" s="193">
        <v>600</v>
      </c>
      <c r="M291" s="193">
        <v>700</v>
      </c>
      <c r="N291" s="193">
        <v>390</v>
      </c>
      <c r="O291" s="194"/>
      <c r="P291" s="155"/>
      <c r="Q291" s="155"/>
    </row>
    <row r="292" ht="28.5" spans="1:17">
      <c r="A292" s="324" t="s">
        <v>182</v>
      </c>
      <c r="B292" s="156" t="s">
        <v>609</v>
      </c>
      <c r="C292" s="157" t="s">
        <v>610</v>
      </c>
      <c r="D292" s="161" t="s">
        <v>609</v>
      </c>
      <c r="E292" s="161"/>
      <c r="F292" s="162"/>
      <c r="G292" s="162"/>
      <c r="H292" s="160"/>
      <c r="I292" s="191"/>
      <c r="J292" s="192"/>
      <c r="K292" s="192"/>
      <c r="L292" s="193"/>
      <c r="M292" s="193"/>
      <c r="N292" s="193"/>
      <c r="O292" s="194"/>
      <c r="P292" s="155"/>
      <c r="Q292" s="155"/>
    </row>
    <row r="293" spans="1:17">
      <c r="A293" s="155">
        <v>4</v>
      </c>
      <c r="B293" s="163" t="s">
        <v>611</v>
      </c>
      <c r="C293" s="164" t="s">
        <v>612</v>
      </c>
      <c r="D293" s="158" t="s">
        <v>611</v>
      </c>
      <c r="E293" s="161"/>
      <c r="F293" s="162"/>
      <c r="G293" s="162"/>
      <c r="H293" s="160"/>
      <c r="I293" s="195">
        <v>1</v>
      </c>
      <c r="J293" s="192" t="s">
        <v>26</v>
      </c>
      <c r="K293" s="192"/>
      <c r="L293" s="193">
        <v>700</v>
      </c>
      <c r="M293" s="193">
        <v>720</v>
      </c>
      <c r="N293" s="193">
        <v>458</v>
      </c>
      <c r="O293" s="194"/>
      <c r="P293" s="155"/>
      <c r="Q293" s="155"/>
    </row>
    <row r="294" spans="1:17">
      <c r="A294" s="155">
        <v>5</v>
      </c>
      <c r="B294" s="163" t="s">
        <v>613</v>
      </c>
      <c r="C294" s="164" t="s">
        <v>614</v>
      </c>
      <c r="D294" s="161" t="s">
        <v>613</v>
      </c>
      <c r="E294" s="161"/>
      <c r="F294" s="162"/>
      <c r="G294" s="162"/>
      <c r="H294" s="160"/>
      <c r="I294" s="191">
        <v>1</v>
      </c>
      <c r="J294" s="192" t="s">
        <v>26</v>
      </c>
      <c r="K294" s="192"/>
      <c r="L294" s="193">
        <v>400</v>
      </c>
      <c r="M294" s="193">
        <v>510</v>
      </c>
      <c r="N294" s="193">
        <v>435</v>
      </c>
      <c r="O294" s="194"/>
      <c r="P294" s="155"/>
      <c r="Q294" s="155"/>
    </row>
    <row r="295" spans="1:17">
      <c r="A295" s="155">
        <v>6</v>
      </c>
      <c r="B295" s="163" t="s">
        <v>615</v>
      </c>
      <c r="C295" s="164" t="s">
        <v>616</v>
      </c>
      <c r="D295" s="161" t="s">
        <v>615</v>
      </c>
      <c r="E295" s="161"/>
      <c r="F295" s="162"/>
      <c r="G295" s="162"/>
      <c r="H295" s="160"/>
      <c r="I295" s="196">
        <v>1</v>
      </c>
      <c r="J295" s="192" t="s">
        <v>19</v>
      </c>
      <c r="K295" s="192"/>
      <c r="L295" s="193"/>
      <c r="M295" s="193"/>
      <c r="N295" s="193"/>
      <c r="O295" s="194"/>
      <c r="P295" s="155"/>
      <c r="Q295" s="155"/>
    </row>
    <row r="296" spans="1:17">
      <c r="A296" s="155">
        <v>7</v>
      </c>
      <c r="B296" s="163" t="s">
        <v>617</v>
      </c>
      <c r="C296" s="164" t="s">
        <v>618</v>
      </c>
      <c r="D296" s="161" t="s">
        <v>617</v>
      </c>
      <c r="E296" s="161"/>
      <c r="F296" s="162"/>
      <c r="G296" s="162"/>
      <c r="H296" s="160"/>
      <c r="I296" s="191">
        <v>1</v>
      </c>
      <c r="J296" s="192" t="s">
        <v>19</v>
      </c>
      <c r="K296" s="192"/>
      <c r="L296" s="193">
        <v>350</v>
      </c>
      <c r="M296" s="193">
        <v>255</v>
      </c>
      <c r="N296" s="193">
        <v>210</v>
      </c>
      <c r="O296" s="194"/>
      <c r="P296" s="155"/>
      <c r="Q296" s="155"/>
    </row>
    <row r="297" spans="1:17">
      <c r="A297" s="155">
        <v>8</v>
      </c>
      <c r="B297" s="156" t="s">
        <v>619</v>
      </c>
      <c r="C297" s="157" t="s">
        <v>620</v>
      </c>
      <c r="D297" s="161" t="s">
        <v>619</v>
      </c>
      <c r="E297" s="161"/>
      <c r="F297" s="162"/>
      <c r="G297" s="162"/>
      <c r="H297" s="160"/>
      <c r="I297" s="191">
        <v>1</v>
      </c>
      <c r="J297" s="192" t="s">
        <v>19</v>
      </c>
      <c r="K297" s="192"/>
      <c r="L297" s="193">
        <v>350</v>
      </c>
      <c r="M297" s="193">
        <v>255</v>
      </c>
      <c r="N297" s="193">
        <v>210</v>
      </c>
      <c r="O297" s="194"/>
      <c r="P297" s="155"/>
      <c r="Q297" s="155"/>
    </row>
    <row r="298" spans="1:17">
      <c r="A298" s="155">
        <v>9</v>
      </c>
      <c r="B298" s="156" t="s">
        <v>621</v>
      </c>
      <c r="C298" s="157" t="s">
        <v>622</v>
      </c>
      <c r="D298" s="158" t="s">
        <v>621</v>
      </c>
      <c r="E298" s="158"/>
      <c r="F298" s="162"/>
      <c r="G298" s="162"/>
      <c r="H298" s="160"/>
      <c r="I298" s="196">
        <v>1</v>
      </c>
      <c r="J298" s="192" t="s">
        <v>19</v>
      </c>
      <c r="K298" s="192"/>
      <c r="L298" s="193">
        <v>350</v>
      </c>
      <c r="M298" s="193">
        <v>255</v>
      </c>
      <c r="N298" s="193">
        <v>210</v>
      </c>
      <c r="O298" s="194"/>
      <c r="P298" s="155"/>
      <c r="Q298" s="155"/>
    </row>
    <row r="299" spans="1:17">
      <c r="A299" s="155">
        <v>10</v>
      </c>
      <c r="B299" s="156" t="s">
        <v>623</v>
      </c>
      <c r="C299" s="157" t="s">
        <v>624</v>
      </c>
      <c r="D299" s="161" t="s">
        <v>623</v>
      </c>
      <c r="E299" s="161"/>
      <c r="F299" s="162"/>
      <c r="G299" s="162"/>
      <c r="H299" s="165"/>
      <c r="I299" s="191">
        <v>1</v>
      </c>
      <c r="J299" s="192" t="s">
        <v>625</v>
      </c>
      <c r="K299" s="192"/>
      <c r="L299" s="193"/>
      <c r="M299" s="193"/>
      <c r="N299" s="193"/>
      <c r="O299" s="194"/>
      <c r="P299" s="155"/>
      <c r="Q299" s="155"/>
    </row>
    <row r="300" spans="1:17">
      <c r="A300" s="155">
        <v>11</v>
      </c>
      <c r="B300" s="156" t="s">
        <v>626</v>
      </c>
      <c r="C300" s="157" t="s">
        <v>627</v>
      </c>
      <c r="D300" s="161" t="s">
        <v>626</v>
      </c>
      <c r="E300" s="161"/>
      <c r="F300" s="162"/>
      <c r="G300" s="162"/>
      <c r="H300" s="165"/>
      <c r="I300" s="191">
        <v>1</v>
      </c>
      <c r="J300" s="192" t="s">
        <v>625</v>
      </c>
      <c r="K300" s="192"/>
      <c r="L300" s="193"/>
      <c r="M300" s="193"/>
      <c r="N300" s="193"/>
      <c r="O300" s="194"/>
      <c r="P300" s="155"/>
      <c r="Q300" s="155"/>
    </row>
    <row r="301" spans="1:17">
      <c r="A301" s="155">
        <v>12</v>
      </c>
      <c r="B301" s="156" t="s">
        <v>628</v>
      </c>
      <c r="C301" s="157" t="s">
        <v>629</v>
      </c>
      <c r="D301" s="161" t="s">
        <v>628</v>
      </c>
      <c r="E301" s="161"/>
      <c r="F301" s="162"/>
      <c r="G301" s="162"/>
      <c r="H301" s="160"/>
      <c r="I301" s="191">
        <v>1</v>
      </c>
      <c r="J301" s="192" t="s">
        <v>625</v>
      </c>
      <c r="K301" s="192"/>
      <c r="L301" s="193"/>
      <c r="M301" s="193"/>
      <c r="N301" s="193"/>
      <c r="O301" s="194"/>
      <c r="P301" s="155"/>
      <c r="Q301" s="155"/>
    </row>
    <row r="302" spans="1:17">
      <c r="A302" s="155">
        <v>13</v>
      </c>
      <c r="B302" s="163" t="s">
        <v>630</v>
      </c>
      <c r="C302" s="164" t="s">
        <v>631</v>
      </c>
      <c r="D302" s="161" t="s">
        <v>630</v>
      </c>
      <c r="E302" s="161"/>
      <c r="F302" s="162"/>
      <c r="G302" s="162"/>
      <c r="H302" s="166"/>
      <c r="I302" s="191">
        <v>1</v>
      </c>
      <c r="J302" s="192" t="s">
        <v>26</v>
      </c>
      <c r="K302" s="192"/>
      <c r="L302" s="193"/>
      <c r="M302" s="193"/>
      <c r="N302" s="193"/>
      <c r="O302" s="194"/>
      <c r="P302" s="155"/>
      <c r="Q302" s="155"/>
    </row>
    <row r="303" spans="1:17">
      <c r="A303" s="155"/>
      <c r="B303" s="163" t="s">
        <v>630</v>
      </c>
      <c r="C303" s="164"/>
      <c r="D303" s="161" t="s">
        <v>632</v>
      </c>
      <c r="E303" s="161"/>
      <c r="F303" s="162"/>
      <c r="G303" s="162"/>
      <c r="H303" s="166"/>
      <c r="I303" s="191"/>
      <c r="J303" s="192"/>
      <c r="K303" s="192"/>
      <c r="L303" s="193"/>
      <c r="M303" s="193"/>
      <c r="N303" s="193"/>
      <c r="O303" s="194"/>
      <c r="P303" s="155"/>
      <c r="Q303" s="155"/>
    </row>
    <row r="304" spans="1:17">
      <c r="A304" s="155">
        <v>14</v>
      </c>
      <c r="B304" s="156" t="s">
        <v>633</v>
      </c>
      <c r="C304" s="157" t="s">
        <v>634</v>
      </c>
      <c r="D304" s="158" t="s">
        <v>633</v>
      </c>
      <c r="E304" s="158"/>
      <c r="F304" s="162" t="s">
        <v>635</v>
      </c>
      <c r="G304" s="162"/>
      <c r="H304" s="167"/>
      <c r="I304" s="196">
        <v>1</v>
      </c>
      <c r="J304" s="192" t="s">
        <v>517</v>
      </c>
      <c r="K304" s="192"/>
      <c r="L304" s="193"/>
      <c r="M304" s="193"/>
      <c r="N304" s="193"/>
      <c r="O304" s="194"/>
      <c r="P304" s="155"/>
      <c r="Q304" s="155"/>
    </row>
    <row r="305" spans="1:17">
      <c r="A305" s="112">
        <v>15</v>
      </c>
      <c r="B305" s="168" t="s">
        <v>636</v>
      </c>
      <c r="C305" s="169" t="s">
        <v>637</v>
      </c>
      <c r="D305" s="170" t="s">
        <v>636</v>
      </c>
      <c r="E305" s="170"/>
      <c r="F305" s="116"/>
      <c r="G305" s="116"/>
      <c r="H305" s="171"/>
      <c r="I305" s="137">
        <v>1</v>
      </c>
      <c r="J305" s="138" t="s">
        <v>213</v>
      </c>
      <c r="K305" s="138"/>
      <c r="L305" s="139"/>
      <c r="M305" s="139"/>
      <c r="N305" s="139"/>
      <c r="O305" s="140"/>
      <c r="P305" s="112"/>
      <c r="Q305" s="112"/>
    </row>
    <row r="306" spans="1:17">
      <c r="A306" s="112"/>
      <c r="B306" s="168" t="s">
        <v>636</v>
      </c>
      <c r="C306" s="169"/>
      <c r="D306" s="170" t="s">
        <v>638</v>
      </c>
      <c r="E306" s="170"/>
      <c r="F306" s="116"/>
      <c r="G306" s="116"/>
      <c r="H306" s="171"/>
      <c r="I306" s="137"/>
      <c r="J306" s="138"/>
      <c r="K306" s="138"/>
      <c r="L306" s="139"/>
      <c r="M306" s="139"/>
      <c r="N306" s="139"/>
      <c r="O306" s="140"/>
      <c r="P306" s="112"/>
      <c r="Q306" s="112"/>
    </row>
    <row r="307" spans="1:17">
      <c r="A307" s="112"/>
      <c r="B307" s="168" t="s">
        <v>636</v>
      </c>
      <c r="C307" s="169"/>
      <c r="D307" s="170" t="s">
        <v>639</v>
      </c>
      <c r="E307" s="170"/>
      <c r="F307" s="116"/>
      <c r="G307" s="116"/>
      <c r="H307" s="171"/>
      <c r="I307" s="137"/>
      <c r="J307" s="138"/>
      <c r="K307" s="138"/>
      <c r="L307" s="139"/>
      <c r="M307" s="139"/>
      <c r="N307" s="139"/>
      <c r="O307" s="140"/>
      <c r="P307" s="112"/>
      <c r="Q307" s="112"/>
    </row>
    <row r="308" spans="1:17">
      <c r="A308" s="112"/>
      <c r="B308" s="168" t="s">
        <v>636</v>
      </c>
      <c r="C308" s="169"/>
      <c r="D308" s="170" t="s">
        <v>640</v>
      </c>
      <c r="E308" s="170"/>
      <c r="F308" s="116"/>
      <c r="G308" s="116"/>
      <c r="H308" s="171"/>
      <c r="I308" s="137"/>
      <c r="J308" s="138"/>
      <c r="K308" s="138"/>
      <c r="L308" s="139"/>
      <c r="M308" s="139"/>
      <c r="N308" s="139"/>
      <c r="O308" s="140"/>
      <c r="P308" s="112"/>
      <c r="Q308" s="112"/>
    </row>
    <row r="309" spans="1:17">
      <c r="A309" s="155">
        <v>16</v>
      </c>
      <c r="B309" s="163" t="s">
        <v>641</v>
      </c>
      <c r="C309" s="164" t="s">
        <v>642</v>
      </c>
      <c r="D309" s="158" t="s">
        <v>641</v>
      </c>
      <c r="E309" s="158"/>
      <c r="F309" s="162"/>
      <c r="G309" s="162"/>
      <c r="H309" s="166"/>
      <c r="I309" s="196">
        <v>1</v>
      </c>
      <c r="J309" s="192" t="s">
        <v>26</v>
      </c>
      <c r="K309" s="192"/>
      <c r="L309" s="193">
        <v>110</v>
      </c>
      <c r="M309" s="193">
        <v>700</v>
      </c>
      <c r="N309" s="193">
        <v>750</v>
      </c>
      <c r="O309" s="194"/>
      <c r="P309" s="155"/>
      <c r="Q309" s="155"/>
    </row>
    <row r="310" spans="1:17">
      <c r="A310" s="155">
        <v>16</v>
      </c>
      <c r="B310" s="156" t="s">
        <v>643</v>
      </c>
      <c r="C310" s="157" t="s">
        <v>644</v>
      </c>
      <c r="D310" s="161" t="s">
        <v>643</v>
      </c>
      <c r="E310" s="161"/>
      <c r="F310" s="162"/>
      <c r="G310" s="162"/>
      <c r="H310" s="165"/>
      <c r="I310" s="191">
        <v>1</v>
      </c>
      <c r="J310" s="192" t="s">
        <v>517</v>
      </c>
      <c r="K310" s="192"/>
      <c r="L310" s="193"/>
      <c r="M310" s="193"/>
      <c r="N310" s="193"/>
      <c r="O310" s="194"/>
      <c r="P310" s="155"/>
      <c r="Q310" s="155"/>
    </row>
    <row r="311" spans="1:17">
      <c r="A311" s="155">
        <v>17</v>
      </c>
      <c r="B311" s="156" t="s">
        <v>645</v>
      </c>
      <c r="C311" s="157" t="s">
        <v>646</v>
      </c>
      <c r="D311" s="172" t="s">
        <v>645</v>
      </c>
      <c r="E311" s="172"/>
      <c r="F311" s="162"/>
      <c r="G311" s="162"/>
      <c r="H311" s="165"/>
      <c r="I311" s="191">
        <v>1</v>
      </c>
      <c r="J311" s="197" t="s">
        <v>19</v>
      </c>
      <c r="K311" s="197"/>
      <c r="L311" s="193">
        <v>300</v>
      </c>
      <c r="M311" s="193">
        <v>300</v>
      </c>
      <c r="N311" s="193">
        <v>320</v>
      </c>
      <c r="O311" s="194">
        <v>168</v>
      </c>
      <c r="P311" s="155"/>
      <c r="Q311" s="155"/>
    </row>
    <row r="312" spans="1:17">
      <c r="A312" s="155">
        <v>18</v>
      </c>
      <c r="B312" s="156" t="s">
        <v>647</v>
      </c>
      <c r="C312" s="157" t="s">
        <v>648</v>
      </c>
      <c r="D312" s="161" t="s">
        <v>647</v>
      </c>
      <c r="E312" s="161"/>
      <c r="F312" s="162"/>
      <c r="G312" s="162"/>
      <c r="H312" s="165"/>
      <c r="I312" s="191">
        <v>1</v>
      </c>
      <c r="J312" s="197" t="s">
        <v>649</v>
      </c>
      <c r="K312" s="197"/>
      <c r="L312" s="193">
        <v>340</v>
      </c>
      <c r="M312" s="193">
        <v>350</v>
      </c>
      <c r="N312" s="193">
        <v>300</v>
      </c>
      <c r="O312" s="194">
        <v>208</v>
      </c>
      <c r="P312" s="155"/>
      <c r="Q312" s="155"/>
    </row>
    <row r="313" ht="28.5" spans="1:17">
      <c r="A313" s="324" t="s">
        <v>171</v>
      </c>
      <c r="B313" s="325" t="s">
        <v>650</v>
      </c>
      <c r="C313" s="174" t="s">
        <v>651</v>
      </c>
      <c r="D313" s="161" t="s">
        <v>650</v>
      </c>
      <c r="E313" s="161"/>
      <c r="F313" s="175"/>
      <c r="G313" s="175"/>
      <c r="H313" s="176"/>
      <c r="I313" s="191">
        <v>2</v>
      </c>
      <c r="J313" s="198" t="s">
        <v>26</v>
      </c>
      <c r="K313" s="199"/>
      <c r="L313" s="200"/>
      <c r="M313" s="201"/>
      <c r="N313" s="193"/>
      <c r="O313" s="194"/>
      <c r="P313" s="155"/>
      <c r="Q313" s="155"/>
    </row>
    <row r="314" spans="1:17">
      <c r="A314" s="155"/>
      <c r="B314" s="325" t="s">
        <v>650</v>
      </c>
      <c r="C314" s="174"/>
      <c r="D314" s="161" t="s">
        <v>652</v>
      </c>
      <c r="E314" s="161"/>
      <c r="F314" s="175"/>
      <c r="G314" s="175"/>
      <c r="H314" s="176"/>
      <c r="I314" s="191"/>
      <c r="J314" s="198"/>
      <c r="K314" s="199"/>
      <c r="L314" s="200"/>
      <c r="M314" s="201"/>
      <c r="N314" s="193"/>
      <c r="O314" s="194"/>
      <c r="P314" s="155"/>
      <c r="Q314" s="155"/>
    </row>
    <row r="315" spans="1:17">
      <c r="A315" s="155">
        <v>2</v>
      </c>
      <c r="B315" s="325" t="s">
        <v>650</v>
      </c>
      <c r="C315" s="174" t="s">
        <v>653</v>
      </c>
      <c r="D315" s="161" t="s">
        <v>650</v>
      </c>
      <c r="E315" s="161"/>
      <c r="F315" s="175"/>
      <c r="G315" s="175"/>
      <c r="H315" s="176"/>
      <c r="I315" s="191">
        <v>2</v>
      </c>
      <c r="J315" s="198" t="s">
        <v>26</v>
      </c>
      <c r="K315" s="199"/>
      <c r="L315" s="200"/>
      <c r="M315" s="201"/>
      <c r="N315" s="202"/>
      <c r="O315" s="194"/>
      <c r="P315" s="155"/>
      <c r="Q315" s="155"/>
    </row>
    <row r="316" spans="1:17">
      <c r="A316" s="155"/>
      <c r="B316" s="325" t="s">
        <v>650</v>
      </c>
      <c r="C316" s="174"/>
      <c r="D316" s="161" t="s">
        <v>652</v>
      </c>
      <c r="E316" s="161"/>
      <c r="F316" s="175"/>
      <c r="G316" s="175"/>
      <c r="H316" s="176"/>
      <c r="I316" s="191"/>
      <c r="J316" s="198"/>
      <c r="K316" s="199"/>
      <c r="L316" s="200"/>
      <c r="M316" s="201"/>
      <c r="N316" s="202"/>
      <c r="O316" s="194"/>
      <c r="P316" s="155"/>
      <c r="Q316" s="155"/>
    </row>
    <row r="317" spans="1:17">
      <c r="A317" s="155">
        <v>3</v>
      </c>
      <c r="B317" s="325" t="s">
        <v>650</v>
      </c>
      <c r="C317" s="174" t="s">
        <v>654</v>
      </c>
      <c r="D317" s="161" t="s">
        <v>650</v>
      </c>
      <c r="E317" s="161"/>
      <c r="F317" s="162"/>
      <c r="G317" s="162"/>
      <c r="H317" s="176"/>
      <c r="I317" s="191">
        <v>4</v>
      </c>
      <c r="J317" s="198" t="s">
        <v>26</v>
      </c>
      <c r="K317" s="199"/>
      <c r="L317" s="200"/>
      <c r="M317" s="201"/>
      <c r="N317" s="193"/>
      <c r="O317" s="194"/>
      <c r="P317" s="155"/>
      <c r="Q317" s="155"/>
    </row>
    <row r="318" spans="1:17">
      <c r="A318" s="155"/>
      <c r="B318" s="325" t="s">
        <v>650</v>
      </c>
      <c r="C318" s="174"/>
      <c r="D318" s="326" t="s">
        <v>652</v>
      </c>
      <c r="E318" s="161"/>
      <c r="F318" s="162"/>
      <c r="G318" s="162"/>
      <c r="H318" s="176"/>
      <c r="I318" s="191"/>
      <c r="J318" s="198"/>
      <c r="K318" s="199"/>
      <c r="L318" s="200"/>
      <c r="M318" s="201"/>
      <c r="N318" s="193"/>
      <c r="O318" s="194"/>
      <c r="P318" s="155"/>
      <c r="Q318" s="155"/>
    </row>
    <row r="319" spans="1:17">
      <c r="A319" s="112">
        <v>4</v>
      </c>
      <c r="B319" s="327" t="s">
        <v>655</v>
      </c>
      <c r="C319" s="178" t="s">
        <v>656</v>
      </c>
      <c r="D319" s="179" t="s">
        <v>655</v>
      </c>
      <c r="E319" s="179"/>
      <c r="F319" s="116"/>
      <c r="G319" s="116"/>
      <c r="H319" s="180"/>
      <c r="I319" s="137">
        <v>4</v>
      </c>
      <c r="J319" s="203" t="s">
        <v>19</v>
      </c>
      <c r="K319" s="204"/>
      <c r="L319" s="205"/>
      <c r="M319" s="206"/>
      <c r="N319" s="139"/>
      <c r="O319" s="207"/>
      <c r="P319" s="208"/>
      <c r="Q319" s="208"/>
    </row>
    <row r="320" spans="1:17">
      <c r="A320" s="155">
        <v>5</v>
      </c>
      <c r="B320" s="325" t="s">
        <v>657</v>
      </c>
      <c r="C320" s="174" t="s">
        <v>658</v>
      </c>
      <c r="D320" s="161" t="s">
        <v>657</v>
      </c>
      <c r="E320" s="161"/>
      <c r="F320" s="162"/>
      <c r="G320" s="162"/>
      <c r="H320" s="181"/>
      <c r="I320" s="191">
        <v>2</v>
      </c>
      <c r="J320" s="198" t="s">
        <v>26</v>
      </c>
      <c r="K320" s="199"/>
      <c r="L320" s="200"/>
      <c r="M320" s="201"/>
      <c r="N320" s="193"/>
      <c r="O320" s="194"/>
      <c r="P320" s="155"/>
      <c r="Q320" s="155"/>
    </row>
    <row r="321" spans="1:17">
      <c r="A321" s="155"/>
      <c r="B321" s="325" t="s">
        <v>657</v>
      </c>
      <c r="C321" s="174"/>
      <c r="D321" s="161" t="s">
        <v>659</v>
      </c>
      <c r="E321" s="161"/>
      <c r="F321" s="162"/>
      <c r="G321" s="162"/>
      <c r="H321" s="181"/>
      <c r="I321" s="191"/>
      <c r="J321" s="198"/>
      <c r="K321" s="199"/>
      <c r="L321" s="200"/>
      <c r="M321" s="201"/>
      <c r="N321" s="193"/>
      <c r="O321" s="194"/>
      <c r="P321" s="155"/>
      <c r="Q321" s="155"/>
    </row>
    <row r="322" ht="28.5" spans="1:17">
      <c r="A322" s="155">
        <v>6</v>
      </c>
      <c r="B322" s="325" t="s">
        <v>660</v>
      </c>
      <c r="C322" s="174" t="s">
        <v>661</v>
      </c>
      <c r="D322" s="161" t="s">
        <v>660</v>
      </c>
      <c r="E322" s="161"/>
      <c r="F322" s="162"/>
      <c r="G322" s="162"/>
      <c r="H322" s="160"/>
      <c r="I322" s="191">
        <v>3</v>
      </c>
      <c r="J322" s="198" t="s">
        <v>517</v>
      </c>
      <c r="K322" s="199"/>
      <c r="L322" s="200"/>
      <c r="M322" s="201"/>
      <c r="N322" s="193"/>
      <c r="O322" s="194"/>
      <c r="P322" s="155"/>
      <c r="Q322" s="155"/>
    </row>
    <row r="323" spans="1:17">
      <c r="A323" s="155"/>
      <c r="B323" s="325" t="s">
        <v>660</v>
      </c>
      <c r="C323" s="174"/>
      <c r="D323" s="161" t="s">
        <v>662</v>
      </c>
      <c r="E323" s="161"/>
      <c r="F323" s="162"/>
      <c r="G323" s="162"/>
      <c r="H323" s="160"/>
      <c r="I323" s="191"/>
      <c r="J323" s="198"/>
      <c r="K323" s="199"/>
      <c r="L323" s="200"/>
      <c r="M323" s="201"/>
      <c r="N323" s="193"/>
      <c r="O323" s="194"/>
      <c r="P323" s="155"/>
      <c r="Q323" s="155"/>
    </row>
    <row r="324" spans="1:17">
      <c r="A324" s="155"/>
      <c r="B324" s="325" t="s">
        <v>660</v>
      </c>
      <c r="C324" s="174"/>
      <c r="D324" s="161" t="s">
        <v>663</v>
      </c>
      <c r="E324" s="161"/>
      <c r="F324" s="162"/>
      <c r="G324" s="162"/>
      <c r="H324" s="160"/>
      <c r="I324" s="191"/>
      <c r="J324" s="198"/>
      <c r="K324" s="199"/>
      <c r="L324" s="200"/>
      <c r="M324" s="201"/>
      <c r="N324" s="193"/>
      <c r="O324" s="194"/>
      <c r="P324" s="155"/>
      <c r="Q324" s="155"/>
    </row>
    <row r="325" spans="1:17">
      <c r="A325" s="155">
        <v>7</v>
      </c>
      <c r="B325" s="325" t="s">
        <v>664</v>
      </c>
      <c r="C325" s="174" t="s">
        <v>665</v>
      </c>
      <c r="D325" s="158" t="s">
        <v>664</v>
      </c>
      <c r="E325" s="158"/>
      <c r="F325" s="162"/>
      <c r="G325" s="209"/>
      <c r="H325" s="176"/>
      <c r="I325" s="191">
        <v>2</v>
      </c>
      <c r="J325" s="198" t="s">
        <v>26</v>
      </c>
      <c r="K325" s="199"/>
      <c r="L325" s="200"/>
      <c r="M325" s="201"/>
      <c r="N325" s="193"/>
      <c r="O325" s="194"/>
      <c r="P325" s="155"/>
      <c r="Q325" s="155"/>
    </row>
    <row r="326" spans="1:17">
      <c r="A326" s="155"/>
      <c r="B326" s="325" t="s">
        <v>664</v>
      </c>
      <c r="C326" s="174"/>
      <c r="D326" s="158" t="s">
        <v>666</v>
      </c>
      <c r="E326" s="158"/>
      <c r="F326" s="162"/>
      <c r="G326" s="209"/>
      <c r="H326" s="176"/>
      <c r="I326" s="191"/>
      <c r="J326" s="198"/>
      <c r="K326" s="199"/>
      <c r="L326" s="200"/>
      <c r="M326" s="201"/>
      <c r="N326" s="193"/>
      <c r="O326" s="194"/>
      <c r="P326" s="155"/>
      <c r="Q326" s="155"/>
    </row>
    <row r="327" spans="1:17">
      <c r="A327" s="155">
        <v>8</v>
      </c>
      <c r="B327" s="325" t="s">
        <v>667</v>
      </c>
      <c r="C327" s="210" t="s">
        <v>668</v>
      </c>
      <c r="D327" s="161" t="s">
        <v>667</v>
      </c>
      <c r="E327" s="161"/>
      <c r="F327" s="162"/>
      <c r="G327" s="162"/>
      <c r="H327" s="176"/>
      <c r="I327" s="191">
        <v>2</v>
      </c>
      <c r="J327" s="198" t="s">
        <v>19</v>
      </c>
      <c r="K327" s="199"/>
      <c r="L327" s="200"/>
      <c r="M327" s="201"/>
      <c r="N327" s="193"/>
      <c r="O327" s="194"/>
      <c r="P327" s="155"/>
      <c r="Q327" s="155"/>
    </row>
    <row r="328" spans="1:17">
      <c r="A328" s="155"/>
      <c r="B328" s="325" t="s">
        <v>667</v>
      </c>
      <c r="C328" s="210"/>
      <c r="D328" s="161" t="s">
        <v>669</v>
      </c>
      <c r="E328" s="161"/>
      <c r="F328" s="162"/>
      <c r="G328" s="162"/>
      <c r="H328" s="176"/>
      <c r="I328" s="191"/>
      <c r="J328" s="198"/>
      <c r="K328" s="199"/>
      <c r="L328" s="200"/>
      <c r="M328" s="201"/>
      <c r="N328" s="193"/>
      <c r="O328" s="194"/>
      <c r="P328" s="155"/>
      <c r="Q328" s="155"/>
    </row>
    <row r="329" spans="1:17">
      <c r="A329" s="155">
        <v>9</v>
      </c>
      <c r="B329" s="325" t="s">
        <v>670</v>
      </c>
      <c r="C329" s="174" t="s">
        <v>671</v>
      </c>
      <c r="D329" s="161" t="s">
        <v>670</v>
      </c>
      <c r="E329" s="161"/>
      <c r="F329" s="162"/>
      <c r="G329" s="162"/>
      <c r="H329" s="160"/>
      <c r="I329" s="191">
        <v>2</v>
      </c>
      <c r="J329" s="198" t="s">
        <v>19</v>
      </c>
      <c r="K329" s="199"/>
      <c r="L329" s="200"/>
      <c r="M329" s="201"/>
      <c r="N329" s="193"/>
      <c r="O329" s="194"/>
      <c r="P329" s="155"/>
      <c r="Q329" s="155"/>
    </row>
    <row r="330" spans="1:17">
      <c r="A330" s="155"/>
      <c r="B330" s="325" t="s">
        <v>670</v>
      </c>
      <c r="C330" s="174"/>
      <c r="D330" s="161" t="s">
        <v>672</v>
      </c>
      <c r="E330" s="161"/>
      <c r="F330" s="162"/>
      <c r="G330" s="162"/>
      <c r="H330" s="160"/>
      <c r="I330" s="191"/>
      <c r="J330" s="198"/>
      <c r="K330" s="199"/>
      <c r="L330" s="200"/>
      <c r="M330" s="201"/>
      <c r="N330" s="193"/>
      <c r="O330" s="194"/>
      <c r="P330" s="155"/>
      <c r="Q330" s="155"/>
    </row>
    <row r="331" spans="1:17">
      <c r="A331" s="112">
        <v>10</v>
      </c>
      <c r="B331" s="327" t="s">
        <v>673</v>
      </c>
      <c r="C331" s="211" t="s">
        <v>674</v>
      </c>
      <c r="D331" s="179" t="s">
        <v>673</v>
      </c>
      <c r="E331" s="179"/>
      <c r="F331" s="116"/>
      <c r="G331" s="116"/>
      <c r="H331" s="212"/>
      <c r="I331" s="137">
        <v>2</v>
      </c>
      <c r="J331" s="203" t="s">
        <v>675</v>
      </c>
      <c r="K331" s="204"/>
      <c r="L331" s="205"/>
      <c r="M331" s="206"/>
      <c r="N331" s="139"/>
      <c r="O331" s="207"/>
      <c r="P331" s="208"/>
      <c r="Q331" s="208"/>
    </row>
    <row r="332" spans="1:17">
      <c r="A332" s="155">
        <v>11</v>
      </c>
      <c r="B332" s="327" t="s">
        <v>676</v>
      </c>
      <c r="C332" s="211" t="s">
        <v>677</v>
      </c>
      <c r="D332" s="179" t="s">
        <v>676</v>
      </c>
      <c r="E332" s="179"/>
      <c r="F332" s="116"/>
      <c r="G332" s="116"/>
      <c r="H332" s="212"/>
      <c r="I332" s="137">
        <v>4</v>
      </c>
      <c r="J332" s="203" t="s">
        <v>19</v>
      </c>
      <c r="K332" s="204"/>
      <c r="L332" s="205"/>
      <c r="M332" s="206"/>
      <c r="N332" s="139"/>
      <c r="O332" s="207"/>
      <c r="P332" s="208"/>
      <c r="Q332" s="208"/>
    </row>
    <row r="333" spans="1:17">
      <c r="A333" s="213">
        <v>12</v>
      </c>
      <c r="B333" s="327" t="s">
        <v>678</v>
      </c>
      <c r="C333" s="211" t="s">
        <v>679</v>
      </c>
      <c r="D333" s="170" t="s">
        <v>678</v>
      </c>
      <c r="E333" s="170"/>
      <c r="F333" s="116"/>
      <c r="G333" s="116"/>
      <c r="H333" s="123"/>
      <c r="I333" s="137">
        <v>4</v>
      </c>
      <c r="J333" s="203" t="s">
        <v>19</v>
      </c>
      <c r="K333" s="204"/>
      <c r="L333" s="205"/>
      <c r="M333" s="206"/>
      <c r="N333" s="139"/>
      <c r="O333" s="207"/>
      <c r="P333" s="208"/>
      <c r="Q333" s="208"/>
    </row>
    <row r="334" spans="1:17">
      <c r="A334" s="213"/>
      <c r="B334" s="325" t="s">
        <v>678</v>
      </c>
      <c r="C334" s="174"/>
      <c r="D334" s="158" t="s">
        <v>680</v>
      </c>
      <c r="E334" s="158"/>
      <c r="F334" s="162"/>
      <c r="G334" s="162"/>
      <c r="H334" s="165"/>
      <c r="I334" s="191"/>
      <c r="J334" s="198"/>
      <c r="K334" s="199"/>
      <c r="L334" s="200"/>
      <c r="M334" s="201"/>
      <c r="N334" s="193"/>
      <c r="O334" s="194"/>
      <c r="P334" s="155"/>
      <c r="Q334" s="155"/>
    </row>
    <row r="335" spans="1:17">
      <c r="A335" s="112">
        <v>13</v>
      </c>
      <c r="B335" s="327" t="s">
        <v>680</v>
      </c>
      <c r="C335" s="214" t="s">
        <v>681</v>
      </c>
      <c r="D335" s="215" t="s">
        <v>680</v>
      </c>
      <c r="E335" s="215"/>
      <c r="F335" s="116"/>
      <c r="G335" s="116"/>
      <c r="H335" s="123"/>
      <c r="I335" s="137"/>
      <c r="J335" s="203" t="s">
        <v>682</v>
      </c>
      <c r="K335" s="199"/>
      <c r="L335" s="205"/>
      <c r="M335" s="206"/>
      <c r="N335" s="233"/>
      <c r="O335" s="194"/>
      <c r="P335" s="155"/>
      <c r="Q335" s="155"/>
    </row>
    <row r="336" spans="1:17">
      <c r="A336" s="216">
        <v>14</v>
      </c>
      <c r="B336" s="328" t="s">
        <v>683</v>
      </c>
      <c r="C336" s="218" t="s">
        <v>684</v>
      </c>
      <c r="D336" s="219" t="s">
        <v>683</v>
      </c>
      <c r="E336" s="219"/>
      <c r="F336" s="220"/>
      <c r="G336" s="220"/>
      <c r="H336" s="221"/>
      <c r="I336" s="234">
        <v>2</v>
      </c>
      <c r="J336" s="235" t="s">
        <v>19</v>
      </c>
      <c r="K336" s="199"/>
      <c r="L336" s="236"/>
      <c r="M336" s="237"/>
      <c r="N336" s="238"/>
      <c r="O336" s="194"/>
      <c r="P336" s="155"/>
      <c r="Q336" s="155"/>
    </row>
    <row r="337" spans="1:17">
      <c r="A337" s="155">
        <v>15</v>
      </c>
      <c r="B337" s="325" t="s">
        <v>685</v>
      </c>
      <c r="C337" s="174" t="s">
        <v>686</v>
      </c>
      <c r="D337" s="161" t="s">
        <v>685</v>
      </c>
      <c r="E337" s="161"/>
      <c r="F337" s="162"/>
      <c r="G337" s="162"/>
      <c r="H337" s="160"/>
      <c r="I337" s="191">
        <v>2</v>
      </c>
      <c r="J337" s="198" t="s">
        <v>19</v>
      </c>
      <c r="K337" s="199"/>
      <c r="L337" s="200"/>
      <c r="M337" s="201"/>
      <c r="N337" s="193"/>
      <c r="O337" s="194"/>
      <c r="P337" s="155"/>
      <c r="Q337" s="155"/>
    </row>
    <row r="338" spans="1:17">
      <c r="A338" s="155"/>
      <c r="B338" s="325" t="s">
        <v>685</v>
      </c>
      <c r="C338" s="174"/>
      <c r="D338" s="161" t="s">
        <v>687</v>
      </c>
      <c r="E338" s="161"/>
      <c r="F338" s="162"/>
      <c r="G338" s="162"/>
      <c r="H338" s="160"/>
      <c r="I338" s="191"/>
      <c r="J338" s="198"/>
      <c r="K338" s="199"/>
      <c r="L338" s="200"/>
      <c r="M338" s="201"/>
      <c r="N338" s="193"/>
      <c r="O338" s="194"/>
      <c r="P338" s="155"/>
      <c r="Q338" s="155"/>
    </row>
    <row r="339" spans="1:17">
      <c r="A339" s="155">
        <v>16</v>
      </c>
      <c r="B339" s="325" t="s">
        <v>688</v>
      </c>
      <c r="C339" s="174" t="s">
        <v>689</v>
      </c>
      <c r="D339" s="158" t="s">
        <v>688</v>
      </c>
      <c r="E339" s="158"/>
      <c r="F339" s="162"/>
      <c r="G339" s="162"/>
      <c r="H339" s="167"/>
      <c r="I339" s="191">
        <v>2</v>
      </c>
      <c r="J339" s="198" t="s">
        <v>19</v>
      </c>
      <c r="K339" s="199"/>
      <c r="L339" s="200"/>
      <c r="M339" s="201"/>
      <c r="N339" s="193"/>
      <c r="O339" s="194"/>
      <c r="P339" s="155"/>
      <c r="Q339" s="155"/>
    </row>
    <row r="340" spans="1:17">
      <c r="A340" s="155">
        <v>17</v>
      </c>
      <c r="B340" s="325" t="s">
        <v>690</v>
      </c>
      <c r="C340" s="174" t="s">
        <v>691</v>
      </c>
      <c r="D340" s="161" t="s">
        <v>690</v>
      </c>
      <c r="E340" s="161"/>
      <c r="F340" s="162"/>
      <c r="G340" s="162"/>
      <c r="H340" s="167"/>
      <c r="I340" s="191">
        <v>4</v>
      </c>
      <c r="J340" s="198" t="s">
        <v>19</v>
      </c>
      <c r="K340" s="199"/>
      <c r="L340" s="200"/>
      <c r="M340" s="201"/>
      <c r="N340" s="193"/>
      <c r="O340" s="194"/>
      <c r="P340" s="155"/>
      <c r="Q340" s="155"/>
    </row>
    <row r="341" spans="1:17">
      <c r="A341" s="155"/>
      <c r="B341" s="325" t="s">
        <v>690</v>
      </c>
      <c r="C341" s="174"/>
      <c r="D341" s="161" t="s">
        <v>692</v>
      </c>
      <c r="E341" s="161"/>
      <c r="F341" s="162"/>
      <c r="G341" s="162"/>
      <c r="H341" s="167"/>
      <c r="I341" s="191"/>
      <c r="J341" s="198"/>
      <c r="K341" s="199"/>
      <c r="L341" s="200"/>
      <c r="M341" s="201"/>
      <c r="N341" s="193"/>
      <c r="O341" s="194"/>
      <c r="P341" s="155"/>
      <c r="Q341" s="155"/>
    </row>
    <row r="342" spans="1:17">
      <c r="A342" s="155">
        <v>18</v>
      </c>
      <c r="B342" s="325" t="s">
        <v>693</v>
      </c>
      <c r="C342" s="210" t="s">
        <v>694</v>
      </c>
      <c r="D342" s="161" t="s">
        <v>693</v>
      </c>
      <c r="E342" s="161"/>
      <c r="F342" s="162"/>
      <c r="G342" s="162"/>
      <c r="H342" s="222"/>
      <c r="I342" s="191">
        <v>2</v>
      </c>
      <c r="J342" s="198" t="s">
        <v>19</v>
      </c>
      <c r="K342" s="199"/>
      <c r="L342" s="200"/>
      <c r="M342" s="201"/>
      <c r="N342" s="193"/>
      <c r="O342" s="194"/>
      <c r="P342" s="155"/>
      <c r="Q342" s="155"/>
    </row>
    <row r="343" spans="1:17">
      <c r="A343" s="155">
        <v>19</v>
      </c>
      <c r="B343" s="325" t="s">
        <v>695</v>
      </c>
      <c r="C343" s="210" t="s">
        <v>696</v>
      </c>
      <c r="D343" s="161" t="s">
        <v>695</v>
      </c>
      <c r="E343" s="161"/>
      <c r="F343" s="162"/>
      <c r="G343" s="162"/>
      <c r="H343" s="222"/>
      <c r="I343" s="191">
        <v>2</v>
      </c>
      <c r="J343" s="198" t="s">
        <v>19</v>
      </c>
      <c r="K343" s="199"/>
      <c r="L343" s="200"/>
      <c r="M343" s="201"/>
      <c r="N343" s="193"/>
      <c r="O343" s="194"/>
      <c r="P343" s="155"/>
      <c r="Q343" s="155"/>
    </row>
    <row r="344" spans="1:17">
      <c r="A344" s="112">
        <v>20</v>
      </c>
      <c r="B344" s="327" t="s">
        <v>697</v>
      </c>
      <c r="C344" s="211" t="s">
        <v>698</v>
      </c>
      <c r="D344" s="170" t="s">
        <v>697</v>
      </c>
      <c r="E344" s="170"/>
      <c r="F344" s="116"/>
      <c r="G344" s="116"/>
      <c r="H344" s="223"/>
      <c r="I344" s="137">
        <v>2</v>
      </c>
      <c r="J344" s="203" t="s">
        <v>19</v>
      </c>
      <c r="K344" s="204"/>
      <c r="L344" s="205"/>
      <c r="M344" s="206"/>
      <c r="N344" s="139"/>
      <c r="O344" s="207"/>
      <c r="P344" s="208"/>
      <c r="Q344" s="208"/>
    </row>
    <row r="345" spans="1:17">
      <c r="A345" s="112"/>
      <c r="B345" s="327" t="s">
        <v>697</v>
      </c>
      <c r="C345" s="211"/>
      <c r="D345" s="170" t="s">
        <v>699</v>
      </c>
      <c r="E345" s="170"/>
      <c r="F345" s="116"/>
      <c r="G345" s="116"/>
      <c r="H345" s="223"/>
      <c r="I345" s="137"/>
      <c r="J345" s="203"/>
      <c r="K345" s="204"/>
      <c r="L345" s="205"/>
      <c r="M345" s="206"/>
      <c r="N345" s="139"/>
      <c r="O345" s="207"/>
      <c r="P345" s="208"/>
      <c r="Q345" s="208"/>
    </row>
    <row r="346" spans="1:17">
      <c r="A346" s="155">
        <v>21</v>
      </c>
      <c r="B346" s="325" t="s">
        <v>700</v>
      </c>
      <c r="C346" s="224" t="s">
        <v>701</v>
      </c>
      <c r="D346" s="172" t="s">
        <v>700</v>
      </c>
      <c r="E346" s="172"/>
      <c r="F346" s="175"/>
      <c r="G346" s="175"/>
      <c r="H346" s="175"/>
      <c r="I346" s="195">
        <v>2</v>
      </c>
      <c r="J346" s="199" t="s">
        <v>682</v>
      </c>
      <c r="K346" s="199"/>
      <c r="L346" s="202"/>
      <c r="M346" s="239"/>
      <c r="N346" s="193"/>
      <c r="O346" s="194"/>
      <c r="P346" s="155"/>
      <c r="Q346" s="155"/>
    </row>
    <row r="347" spans="1:17">
      <c r="A347" s="155">
        <v>22</v>
      </c>
      <c r="B347" s="325" t="s">
        <v>702</v>
      </c>
      <c r="C347" s="224" t="s">
        <v>703</v>
      </c>
      <c r="D347" s="172" t="s">
        <v>702</v>
      </c>
      <c r="E347" s="172"/>
      <c r="F347" s="175"/>
      <c r="G347" s="175"/>
      <c r="H347" s="175"/>
      <c r="I347" s="195">
        <v>2</v>
      </c>
      <c r="J347" s="199" t="s">
        <v>19</v>
      </c>
      <c r="K347" s="199"/>
      <c r="L347" s="202"/>
      <c r="M347" s="239"/>
      <c r="N347" s="193"/>
      <c r="O347" s="194"/>
      <c r="P347" s="155"/>
      <c r="Q347" s="155"/>
    </row>
    <row r="348" spans="1:17">
      <c r="A348" s="155">
        <v>23</v>
      </c>
      <c r="B348" s="325" t="s">
        <v>704</v>
      </c>
      <c r="C348" s="225" t="s">
        <v>705</v>
      </c>
      <c r="D348" s="172" t="s">
        <v>704</v>
      </c>
      <c r="E348" s="172"/>
      <c r="F348" s="175"/>
      <c r="G348" s="175"/>
      <c r="H348" s="175"/>
      <c r="I348" s="195"/>
      <c r="J348" s="199" t="s">
        <v>19</v>
      </c>
      <c r="K348" s="199"/>
      <c r="L348" s="202"/>
      <c r="M348" s="239"/>
      <c r="N348" s="193"/>
      <c r="O348" s="194"/>
      <c r="P348" s="155"/>
      <c r="Q348" s="155"/>
    </row>
    <row r="349" spans="1:17">
      <c r="A349" s="155">
        <v>24</v>
      </c>
      <c r="B349" s="325" t="s">
        <v>706</v>
      </c>
      <c r="C349" s="224" t="s">
        <v>707</v>
      </c>
      <c r="D349" s="172" t="s">
        <v>706</v>
      </c>
      <c r="E349" s="172"/>
      <c r="F349" s="175"/>
      <c r="G349" s="175"/>
      <c r="H349" s="175"/>
      <c r="I349" s="195">
        <v>4</v>
      </c>
      <c r="J349" s="199" t="s">
        <v>26</v>
      </c>
      <c r="K349" s="199"/>
      <c r="L349" s="202"/>
      <c r="M349" s="239"/>
      <c r="N349" s="193"/>
      <c r="O349" s="194"/>
      <c r="P349" s="155"/>
      <c r="Q349" s="155"/>
    </row>
    <row r="350" spans="1:17">
      <c r="A350" s="155"/>
      <c r="B350" s="325" t="s">
        <v>706</v>
      </c>
      <c r="C350" s="224"/>
      <c r="D350" s="172" t="s">
        <v>708</v>
      </c>
      <c r="E350" s="172"/>
      <c r="F350" s="175"/>
      <c r="G350" s="175"/>
      <c r="H350" s="175"/>
      <c r="I350" s="195"/>
      <c r="J350" s="199"/>
      <c r="K350" s="199"/>
      <c r="L350" s="202"/>
      <c r="M350" s="239"/>
      <c r="N350" s="193"/>
      <c r="O350" s="194"/>
      <c r="P350" s="155"/>
      <c r="Q350" s="155"/>
    </row>
    <row r="351" spans="1:17">
      <c r="A351" s="155">
        <v>25</v>
      </c>
      <c r="B351" s="325" t="s">
        <v>709</v>
      </c>
      <c r="C351" s="225" t="s">
        <v>710</v>
      </c>
      <c r="D351" s="172" t="s">
        <v>709</v>
      </c>
      <c r="E351" s="172"/>
      <c r="F351" s="175"/>
      <c r="G351" s="175"/>
      <c r="H351" s="175"/>
      <c r="I351" s="195">
        <v>4</v>
      </c>
      <c r="J351" s="199" t="s">
        <v>19</v>
      </c>
      <c r="K351" s="199"/>
      <c r="L351" s="202"/>
      <c r="M351" s="193"/>
      <c r="N351" s="193"/>
      <c r="O351" s="194"/>
      <c r="P351" s="155"/>
      <c r="Q351" s="155"/>
    </row>
    <row r="352" spans="1:17">
      <c r="A352" s="155">
        <v>26</v>
      </c>
      <c r="B352" s="325" t="s">
        <v>711</v>
      </c>
      <c r="C352" s="224" t="s">
        <v>712</v>
      </c>
      <c r="D352" s="172" t="s">
        <v>711</v>
      </c>
      <c r="E352" s="172"/>
      <c r="F352" s="175"/>
      <c r="G352" s="175"/>
      <c r="H352" s="175"/>
      <c r="I352" s="195">
        <v>2</v>
      </c>
      <c r="J352" s="199" t="s">
        <v>26</v>
      </c>
      <c r="K352" s="199"/>
      <c r="L352" s="202"/>
      <c r="M352" s="193"/>
      <c r="N352" s="193"/>
      <c r="O352" s="194"/>
      <c r="P352" s="155"/>
      <c r="Q352" s="155"/>
    </row>
    <row r="353" spans="1:17">
      <c r="A353" s="155"/>
      <c r="B353" s="325" t="s">
        <v>711</v>
      </c>
      <c r="C353" s="224"/>
      <c r="D353" s="172" t="s">
        <v>713</v>
      </c>
      <c r="E353" s="172"/>
      <c r="F353" s="175"/>
      <c r="G353" s="175"/>
      <c r="H353" s="175"/>
      <c r="I353" s="195"/>
      <c r="J353" s="199"/>
      <c r="K353" s="199"/>
      <c r="L353" s="202"/>
      <c r="M353" s="193"/>
      <c r="N353" s="193"/>
      <c r="O353" s="194"/>
      <c r="P353" s="155"/>
      <c r="Q353" s="155"/>
    </row>
    <row r="354" spans="1:17">
      <c r="A354" s="112">
        <v>27</v>
      </c>
      <c r="B354" s="327" t="s">
        <v>685</v>
      </c>
      <c r="C354" s="226" t="s">
        <v>714</v>
      </c>
      <c r="D354" s="215" t="s">
        <v>685</v>
      </c>
      <c r="E354" s="215"/>
      <c r="F354" s="227"/>
      <c r="G354" s="227"/>
      <c r="H354" s="227"/>
      <c r="I354" s="240">
        <v>4</v>
      </c>
      <c r="J354" s="143" t="s">
        <v>19</v>
      </c>
      <c r="K354" s="199"/>
      <c r="L354" s="233"/>
      <c r="M354" s="241"/>
      <c r="N354" s="139"/>
      <c r="O354" s="194"/>
      <c r="P354" s="155"/>
      <c r="Q354" s="155"/>
    </row>
    <row r="355" spans="1:17">
      <c r="A355" s="155">
        <v>28</v>
      </c>
      <c r="B355" s="325" t="s">
        <v>715</v>
      </c>
      <c r="C355" s="225" t="s">
        <v>716</v>
      </c>
      <c r="D355" s="172" t="s">
        <v>715</v>
      </c>
      <c r="E355" s="172"/>
      <c r="F355" s="175"/>
      <c r="G355" s="175"/>
      <c r="H355" s="175"/>
      <c r="I355" s="195">
        <v>4</v>
      </c>
      <c r="J355" s="199" t="s">
        <v>19</v>
      </c>
      <c r="K355" s="199"/>
      <c r="L355" s="202"/>
      <c r="M355" s="242"/>
      <c r="N355" s="193"/>
      <c r="O355" s="194"/>
      <c r="P355" s="155"/>
      <c r="Q355" s="155"/>
    </row>
    <row r="356" spans="1:17">
      <c r="A356" s="155">
        <v>29</v>
      </c>
      <c r="B356" s="325" t="s">
        <v>717</v>
      </c>
      <c r="C356" s="224" t="s">
        <v>718</v>
      </c>
      <c r="D356" s="172" t="s">
        <v>717</v>
      </c>
      <c r="E356" s="172"/>
      <c r="F356" s="175"/>
      <c r="G356" s="175"/>
      <c r="H356" s="175"/>
      <c r="I356" s="195">
        <v>2</v>
      </c>
      <c r="J356" s="199" t="s">
        <v>26</v>
      </c>
      <c r="K356" s="199"/>
      <c r="L356" s="202"/>
      <c r="M356" s="242"/>
      <c r="N356" s="193"/>
      <c r="O356" s="194"/>
      <c r="P356" s="155"/>
      <c r="Q356" s="155"/>
    </row>
    <row r="357" spans="1:17">
      <c r="A357" s="228">
        <v>30</v>
      </c>
      <c r="B357" s="325" t="s">
        <v>678</v>
      </c>
      <c r="C357" s="224" t="s">
        <v>719</v>
      </c>
      <c r="D357" s="172" t="s">
        <v>678</v>
      </c>
      <c r="E357" s="172"/>
      <c r="F357" s="175"/>
      <c r="G357" s="175"/>
      <c r="H357" s="175"/>
      <c r="I357" s="195">
        <v>2</v>
      </c>
      <c r="J357" s="199" t="s">
        <v>19</v>
      </c>
      <c r="K357" s="199"/>
      <c r="L357" s="202"/>
      <c r="M357" s="242"/>
      <c r="N357" s="193"/>
      <c r="O357" s="194"/>
      <c r="P357" s="155"/>
      <c r="Q357" s="155"/>
    </row>
    <row r="358" spans="1:17">
      <c r="A358" s="228"/>
      <c r="B358" s="325" t="s">
        <v>678</v>
      </c>
      <c r="C358" s="224"/>
      <c r="D358" s="172" t="s">
        <v>680</v>
      </c>
      <c r="E358" s="172"/>
      <c r="F358" s="175"/>
      <c r="G358" s="175"/>
      <c r="H358" s="175"/>
      <c r="I358" s="195"/>
      <c r="J358" s="199"/>
      <c r="K358" s="199"/>
      <c r="L358" s="202"/>
      <c r="M358" s="242"/>
      <c r="N358" s="193"/>
      <c r="O358" s="194"/>
      <c r="P358" s="155"/>
      <c r="Q358" s="155"/>
    </row>
    <row r="359" spans="1:17">
      <c r="A359" s="155">
        <v>31</v>
      </c>
      <c r="B359" s="325" t="s">
        <v>720</v>
      </c>
      <c r="C359" s="225" t="s">
        <v>721</v>
      </c>
      <c r="D359" s="172" t="s">
        <v>720</v>
      </c>
      <c r="E359" s="172"/>
      <c r="F359" s="175"/>
      <c r="G359" s="175"/>
      <c r="H359" s="175"/>
      <c r="I359" s="195">
        <v>4</v>
      </c>
      <c r="J359" s="199" t="s">
        <v>19</v>
      </c>
      <c r="K359" s="199"/>
      <c r="L359" s="202"/>
      <c r="M359" s="242"/>
      <c r="N359" s="193"/>
      <c r="O359" s="194"/>
      <c r="P359" s="155"/>
      <c r="Q359" s="155"/>
    </row>
    <row r="360" ht="28.5" spans="1:17">
      <c r="A360" s="155">
        <v>32</v>
      </c>
      <c r="B360" s="325" t="s">
        <v>650</v>
      </c>
      <c r="C360" s="224" t="s">
        <v>722</v>
      </c>
      <c r="D360" s="172" t="s">
        <v>650</v>
      </c>
      <c r="E360" s="172"/>
      <c r="F360" s="175"/>
      <c r="G360" s="175"/>
      <c r="H360" s="175"/>
      <c r="I360" s="195">
        <v>2</v>
      </c>
      <c r="J360" s="199" t="s">
        <v>26</v>
      </c>
      <c r="K360" s="199"/>
      <c r="L360" s="202"/>
      <c r="M360" s="242"/>
      <c r="N360" s="193"/>
      <c r="O360" s="194"/>
      <c r="P360" s="155"/>
      <c r="Q360" s="155"/>
    </row>
    <row r="361" spans="1:17">
      <c r="A361" s="155"/>
      <c r="B361" s="325" t="s">
        <v>650</v>
      </c>
      <c r="C361" s="224"/>
      <c r="D361" s="172" t="s">
        <v>652</v>
      </c>
      <c r="E361" s="172"/>
      <c r="F361" s="175"/>
      <c r="G361" s="175"/>
      <c r="H361" s="175"/>
      <c r="I361" s="195"/>
      <c r="J361" s="199"/>
      <c r="K361" s="199"/>
      <c r="L361" s="202"/>
      <c r="M361" s="242"/>
      <c r="N361" s="193"/>
      <c r="O361" s="194"/>
      <c r="P361" s="155"/>
      <c r="Q361" s="155"/>
    </row>
    <row r="362" spans="1:17">
      <c r="A362" s="155">
        <v>33</v>
      </c>
      <c r="B362" s="173" t="s">
        <v>723</v>
      </c>
      <c r="C362" s="225" t="s">
        <v>724</v>
      </c>
      <c r="D362" s="172" t="s">
        <v>723</v>
      </c>
      <c r="E362" s="172"/>
      <c r="F362" s="175"/>
      <c r="G362" s="175"/>
      <c r="H362" s="175"/>
      <c r="I362" s="195">
        <v>4</v>
      </c>
      <c r="J362" s="199" t="s">
        <v>26</v>
      </c>
      <c r="K362" s="199"/>
      <c r="L362" s="202"/>
      <c r="M362" s="193"/>
      <c r="N362" s="193"/>
      <c r="O362" s="194"/>
      <c r="P362" s="155"/>
      <c r="Q362" s="155"/>
    </row>
    <row r="363" spans="1:17">
      <c r="A363" s="145">
        <v>1</v>
      </c>
      <c r="B363" s="229" t="s">
        <v>725</v>
      </c>
      <c r="C363" s="147" t="s">
        <v>726</v>
      </c>
      <c r="D363" s="230" t="s">
        <v>725</v>
      </c>
      <c r="E363" s="230"/>
      <c r="F363" s="149"/>
      <c r="G363" s="149"/>
      <c r="H363" s="150" t="s">
        <v>727</v>
      </c>
      <c r="I363" s="243">
        <v>2</v>
      </c>
      <c r="J363" s="183" t="s">
        <v>19</v>
      </c>
      <c r="K363" s="183"/>
      <c r="L363" s="184">
        <v>740</v>
      </c>
      <c r="M363" s="184">
        <v>600</v>
      </c>
      <c r="N363" s="184">
        <v>506</v>
      </c>
      <c r="O363" s="185">
        <v>1314.2</v>
      </c>
      <c r="P363" s="145"/>
      <c r="Q363" s="145"/>
    </row>
    <row r="364" spans="1:17">
      <c r="A364" s="145">
        <f>+A363+1</f>
        <v>2</v>
      </c>
      <c r="B364" s="229" t="s">
        <v>728</v>
      </c>
      <c r="C364" s="147" t="s">
        <v>729</v>
      </c>
      <c r="D364" s="230" t="s">
        <v>728</v>
      </c>
      <c r="E364" s="230"/>
      <c r="F364" s="152"/>
      <c r="G364" s="152"/>
      <c r="H364" s="150" t="s">
        <v>727</v>
      </c>
      <c r="I364" s="243">
        <v>2</v>
      </c>
      <c r="J364" s="183" t="s">
        <v>492</v>
      </c>
      <c r="K364" s="183"/>
      <c r="L364" s="184">
        <v>702</v>
      </c>
      <c r="M364" s="184">
        <v>560</v>
      </c>
      <c r="N364" s="184">
        <v>477</v>
      </c>
      <c r="O364" s="185">
        <v>1096.9</v>
      </c>
      <c r="P364" s="145"/>
      <c r="Q364" s="145"/>
    </row>
    <row r="365" spans="1:17">
      <c r="A365" s="145"/>
      <c r="B365" s="229" t="s">
        <v>728</v>
      </c>
      <c r="C365" s="147"/>
      <c r="D365" s="230" t="s">
        <v>730</v>
      </c>
      <c r="E365" s="230"/>
      <c r="F365" s="152"/>
      <c r="G365" s="152"/>
      <c r="H365" s="231"/>
      <c r="I365" s="244"/>
      <c r="J365" s="183"/>
      <c r="K365" s="183"/>
      <c r="L365" s="189"/>
      <c r="M365" s="189"/>
      <c r="N365" s="189"/>
      <c r="O365" s="190"/>
      <c r="P365" s="145"/>
      <c r="Q365" s="145"/>
    </row>
    <row r="366" spans="1:17">
      <c r="A366" s="145">
        <f>+A364+1</f>
        <v>3</v>
      </c>
      <c r="B366" s="229" t="s">
        <v>731</v>
      </c>
      <c r="C366" s="147" t="s">
        <v>732</v>
      </c>
      <c r="D366" s="230" t="s">
        <v>731</v>
      </c>
      <c r="E366" s="230"/>
      <c r="F366" s="152"/>
      <c r="G366" s="152"/>
      <c r="H366" s="150" t="s">
        <v>727</v>
      </c>
      <c r="I366" s="243">
        <v>2</v>
      </c>
      <c r="J366" s="183" t="s">
        <v>19</v>
      </c>
      <c r="K366" s="183"/>
      <c r="L366" s="184">
        <v>650</v>
      </c>
      <c r="M366" s="184">
        <v>540</v>
      </c>
      <c r="N366" s="184">
        <v>500</v>
      </c>
      <c r="O366" s="185">
        <v>1026.6</v>
      </c>
      <c r="P366" s="145"/>
      <c r="Q366" s="145"/>
    </row>
    <row r="367" spans="1:17">
      <c r="A367" s="145"/>
      <c r="B367" s="229" t="s">
        <v>731</v>
      </c>
      <c r="C367" s="147"/>
      <c r="D367" s="230" t="s">
        <v>733</v>
      </c>
      <c r="E367" s="230"/>
      <c r="F367" s="152"/>
      <c r="G367" s="152"/>
      <c r="H367" s="150"/>
      <c r="I367" s="243"/>
      <c r="J367" s="183"/>
      <c r="K367" s="183"/>
      <c r="L367" s="184"/>
      <c r="M367" s="184"/>
      <c r="N367" s="184"/>
      <c r="O367" s="185"/>
      <c r="P367" s="145"/>
      <c r="Q367" s="145"/>
    </row>
    <row r="368" spans="1:17">
      <c r="A368" s="145">
        <f>+A366+1</f>
        <v>4</v>
      </c>
      <c r="B368" s="229" t="s">
        <v>734</v>
      </c>
      <c r="C368" s="147" t="s">
        <v>735</v>
      </c>
      <c r="D368" s="230" t="s">
        <v>734</v>
      </c>
      <c r="E368" s="148"/>
      <c r="F368" s="152"/>
      <c r="G368" s="152"/>
      <c r="H368" s="150" t="s">
        <v>727</v>
      </c>
      <c r="I368" s="243">
        <v>2</v>
      </c>
      <c r="J368" s="183" t="s">
        <v>19</v>
      </c>
      <c r="K368" s="183"/>
      <c r="L368" s="184">
        <v>580</v>
      </c>
      <c r="M368" s="184">
        <v>430</v>
      </c>
      <c r="N368" s="184">
        <v>470</v>
      </c>
      <c r="O368" s="185">
        <v>685.7</v>
      </c>
      <c r="P368" s="145"/>
      <c r="Q368" s="145"/>
    </row>
    <row r="369" spans="1:17">
      <c r="A369" s="145"/>
      <c r="B369" s="229" t="s">
        <v>734</v>
      </c>
      <c r="C369" s="147"/>
      <c r="D369" s="230" t="s">
        <v>736</v>
      </c>
      <c r="E369" s="148"/>
      <c r="F369" s="152"/>
      <c r="G369" s="152"/>
      <c r="H369" s="150"/>
      <c r="I369" s="243"/>
      <c r="J369" s="183"/>
      <c r="K369" s="183"/>
      <c r="L369" s="184"/>
      <c r="M369" s="184"/>
      <c r="N369" s="184"/>
      <c r="O369" s="185"/>
      <c r="P369" s="145"/>
      <c r="Q369" s="145"/>
    </row>
    <row r="370" spans="1:17">
      <c r="A370" s="145">
        <v>5</v>
      </c>
      <c r="B370" s="229" t="s">
        <v>737</v>
      </c>
      <c r="C370" s="147" t="s">
        <v>735</v>
      </c>
      <c r="D370" s="232" t="s">
        <v>737</v>
      </c>
      <c r="E370" s="232"/>
      <c r="F370" s="149"/>
      <c r="G370" s="149"/>
      <c r="H370" s="150" t="s">
        <v>727</v>
      </c>
      <c r="I370" s="245">
        <v>1</v>
      </c>
      <c r="J370" s="183" t="s">
        <v>19</v>
      </c>
      <c r="K370" s="183"/>
      <c r="L370" s="184">
        <v>580</v>
      </c>
      <c r="M370" s="184">
        <v>430</v>
      </c>
      <c r="N370" s="184">
        <v>470</v>
      </c>
      <c r="O370" s="185">
        <v>685.7</v>
      </c>
      <c r="P370" s="145"/>
      <c r="Q370" s="145"/>
    </row>
    <row r="371" spans="1:17">
      <c r="A371" s="145"/>
      <c r="B371" s="229" t="s">
        <v>737</v>
      </c>
      <c r="C371" s="147"/>
      <c r="D371" s="232" t="s">
        <v>738</v>
      </c>
      <c r="E371" s="232"/>
      <c r="F371" s="149"/>
      <c r="G371" s="149"/>
      <c r="H371" s="150"/>
      <c r="I371" s="245"/>
      <c r="J371" s="183"/>
      <c r="K371" s="183"/>
      <c r="L371" s="184"/>
      <c r="M371" s="184"/>
      <c r="N371" s="184"/>
      <c r="O371" s="185"/>
      <c r="P371" s="145"/>
      <c r="Q371" s="145"/>
    </row>
    <row r="372" ht="28.5" spans="1:17">
      <c r="A372" s="145">
        <v>6</v>
      </c>
      <c r="B372" s="229" t="s">
        <v>739</v>
      </c>
      <c r="C372" s="147" t="s">
        <v>740</v>
      </c>
      <c r="D372" s="148" t="s">
        <v>739</v>
      </c>
      <c r="E372" s="148"/>
      <c r="F372" s="149"/>
      <c r="G372" s="149"/>
      <c r="H372" s="150" t="s">
        <v>741</v>
      </c>
      <c r="I372" s="243">
        <v>1</v>
      </c>
      <c r="J372" s="183" t="s">
        <v>742</v>
      </c>
      <c r="K372" s="183"/>
      <c r="L372" s="184">
        <v>500</v>
      </c>
      <c r="M372" s="184">
        <v>400</v>
      </c>
      <c r="N372" s="184">
        <v>500</v>
      </c>
      <c r="O372" s="185">
        <v>617</v>
      </c>
      <c r="P372" s="145"/>
      <c r="Q372" s="145"/>
    </row>
    <row r="373" ht="28.5" spans="1:17">
      <c r="A373" s="145">
        <f t="shared" ref="A373:A375" si="7">+A372+1</f>
        <v>7</v>
      </c>
      <c r="B373" s="229" t="s">
        <v>743</v>
      </c>
      <c r="C373" s="147" t="s">
        <v>744</v>
      </c>
      <c r="D373" s="148" t="s">
        <v>743</v>
      </c>
      <c r="E373" s="148"/>
      <c r="F373" s="152"/>
      <c r="G373" s="152"/>
      <c r="H373" s="150" t="s">
        <v>741</v>
      </c>
      <c r="I373" s="243">
        <v>1</v>
      </c>
      <c r="J373" s="183" t="s">
        <v>19</v>
      </c>
      <c r="K373" s="183"/>
      <c r="L373" s="184">
        <v>500</v>
      </c>
      <c r="M373" s="184">
        <v>400</v>
      </c>
      <c r="N373" s="184">
        <v>500</v>
      </c>
      <c r="O373" s="185">
        <v>617</v>
      </c>
      <c r="P373" s="145"/>
      <c r="Q373" s="145"/>
    </row>
    <row r="374" ht="28.5" spans="1:17">
      <c r="A374" s="145">
        <f t="shared" si="7"/>
        <v>8</v>
      </c>
      <c r="B374" s="229" t="s">
        <v>745</v>
      </c>
      <c r="C374" s="147" t="s">
        <v>746</v>
      </c>
      <c r="D374" s="230" t="s">
        <v>745</v>
      </c>
      <c r="E374" s="230"/>
      <c r="F374" s="152" t="s">
        <v>747</v>
      </c>
      <c r="G374" s="152"/>
      <c r="H374" s="150" t="s">
        <v>741</v>
      </c>
      <c r="I374" s="246">
        <v>1</v>
      </c>
      <c r="J374" s="183" t="s">
        <v>19</v>
      </c>
      <c r="K374" s="183"/>
      <c r="L374" s="184">
        <v>400</v>
      </c>
      <c r="M374" s="184">
        <v>350</v>
      </c>
      <c r="N374" s="184">
        <v>420</v>
      </c>
      <c r="O374" s="185">
        <v>343.9</v>
      </c>
      <c r="P374" s="145"/>
      <c r="Q374" s="145"/>
    </row>
    <row r="375" ht="28.5" spans="1:17">
      <c r="A375" s="145">
        <f t="shared" si="7"/>
        <v>9</v>
      </c>
      <c r="B375" s="229" t="s">
        <v>748</v>
      </c>
      <c r="C375" s="147" t="s">
        <v>749</v>
      </c>
      <c r="D375" s="230" t="s">
        <v>748</v>
      </c>
      <c r="E375" s="148"/>
      <c r="F375" s="152"/>
      <c r="G375" s="152"/>
      <c r="H375" s="150" t="s">
        <v>741</v>
      </c>
      <c r="I375" s="243">
        <v>1</v>
      </c>
      <c r="J375" s="183" t="s">
        <v>19</v>
      </c>
      <c r="K375" s="183"/>
      <c r="L375" s="184">
        <v>400</v>
      </c>
      <c r="M375" s="184">
        <v>350</v>
      </c>
      <c r="N375" s="184">
        <v>420</v>
      </c>
      <c r="O375" s="185">
        <v>343.9</v>
      </c>
      <c r="P375" s="145"/>
      <c r="Q375" s="145"/>
    </row>
    <row r="376" spans="1:17">
      <c r="A376" s="145">
        <v>10</v>
      </c>
      <c r="B376" s="229" t="s">
        <v>750</v>
      </c>
      <c r="C376" s="147" t="s">
        <v>751</v>
      </c>
      <c r="D376" s="148" t="s">
        <v>750</v>
      </c>
      <c r="E376" s="148"/>
      <c r="F376" s="149"/>
      <c r="G376" s="149"/>
      <c r="H376" s="150" t="s">
        <v>752</v>
      </c>
      <c r="I376" s="243">
        <v>1</v>
      </c>
      <c r="J376" s="183" t="s">
        <v>514</v>
      </c>
      <c r="K376" s="183"/>
      <c r="L376" s="184">
        <v>451</v>
      </c>
      <c r="M376" s="184">
        <v>360</v>
      </c>
      <c r="N376" s="184">
        <v>402</v>
      </c>
      <c r="O376" s="185">
        <v>380</v>
      </c>
      <c r="P376" s="145"/>
      <c r="Q376" s="145"/>
    </row>
    <row r="377" spans="1:17">
      <c r="A377" s="145">
        <f>+A376+1</f>
        <v>11</v>
      </c>
      <c r="B377" s="229" t="s">
        <v>753</v>
      </c>
      <c r="C377" s="147" t="s">
        <v>754</v>
      </c>
      <c r="D377" s="148" t="s">
        <v>753</v>
      </c>
      <c r="E377" s="148"/>
      <c r="F377" s="152"/>
      <c r="G377" s="152"/>
      <c r="H377" s="150" t="s">
        <v>752</v>
      </c>
      <c r="I377" s="243">
        <v>1</v>
      </c>
      <c r="J377" s="183" t="s">
        <v>19</v>
      </c>
      <c r="K377" s="183"/>
      <c r="L377" s="184">
        <v>451</v>
      </c>
      <c r="M377" s="184">
        <v>381</v>
      </c>
      <c r="N377" s="184">
        <v>393</v>
      </c>
      <c r="O377" s="185">
        <v>395</v>
      </c>
      <c r="P377" s="145"/>
      <c r="Q377" s="145"/>
    </row>
    <row r="378" spans="1:17">
      <c r="A378" s="145">
        <f>+A377+1</f>
        <v>12</v>
      </c>
      <c r="B378" s="229" t="s">
        <v>755</v>
      </c>
      <c r="C378" s="147" t="s">
        <v>756</v>
      </c>
      <c r="D378" s="230" t="s">
        <v>755</v>
      </c>
      <c r="E378" s="230"/>
      <c r="F378" s="152"/>
      <c r="G378" s="152"/>
      <c r="H378" s="150" t="s">
        <v>752</v>
      </c>
      <c r="I378" s="243">
        <v>1</v>
      </c>
      <c r="J378" s="183" t="s">
        <v>19</v>
      </c>
      <c r="K378" s="183"/>
      <c r="L378" s="184">
        <v>400</v>
      </c>
      <c r="M378" s="184">
        <v>360</v>
      </c>
      <c r="N378" s="184">
        <v>343</v>
      </c>
      <c r="O378" s="185">
        <v>288</v>
      </c>
      <c r="P378" s="145"/>
      <c r="Q378" s="145"/>
    </row>
    <row r="379" spans="1:17">
      <c r="A379" s="145"/>
      <c r="B379" s="229" t="s">
        <v>755</v>
      </c>
      <c r="C379" s="147"/>
      <c r="D379" s="230" t="s">
        <v>757</v>
      </c>
      <c r="E379" s="230"/>
      <c r="F379" s="152"/>
      <c r="G379" s="152"/>
      <c r="H379" s="150"/>
      <c r="I379" s="243"/>
      <c r="J379" s="183"/>
      <c r="K379" s="183"/>
      <c r="L379" s="184"/>
      <c r="M379" s="184"/>
      <c r="N379" s="184"/>
      <c r="O379" s="185"/>
      <c r="P379" s="145"/>
      <c r="Q379" s="145"/>
    </row>
    <row r="380" ht="28.5" spans="1:17">
      <c r="A380" s="145">
        <f>+A378+1</f>
        <v>13</v>
      </c>
      <c r="B380" s="229" t="s">
        <v>758</v>
      </c>
      <c r="C380" s="147" t="s">
        <v>759</v>
      </c>
      <c r="D380" s="230" t="s">
        <v>758</v>
      </c>
      <c r="E380" s="148"/>
      <c r="F380" s="152"/>
      <c r="G380" s="152"/>
      <c r="H380" s="150" t="s">
        <v>752</v>
      </c>
      <c r="I380" s="243">
        <v>2</v>
      </c>
      <c r="J380" s="183" t="s">
        <v>19</v>
      </c>
      <c r="K380" s="183"/>
      <c r="L380" s="184">
        <v>551</v>
      </c>
      <c r="M380" s="184">
        <v>381</v>
      </c>
      <c r="N380" s="184">
        <v>450</v>
      </c>
      <c r="O380" s="185">
        <v>552</v>
      </c>
      <c r="P380" s="145"/>
      <c r="Q380" s="145"/>
    </row>
    <row r="381" spans="1:17">
      <c r="A381" s="145"/>
      <c r="B381" s="229" t="s">
        <v>758</v>
      </c>
      <c r="C381" s="147"/>
      <c r="D381" s="230" t="s">
        <v>760</v>
      </c>
      <c r="E381" s="148"/>
      <c r="F381" s="152"/>
      <c r="G381" s="152"/>
      <c r="H381" s="150" t="s">
        <v>752</v>
      </c>
      <c r="I381" s="243">
        <v>2</v>
      </c>
      <c r="J381" s="183" t="s">
        <v>19</v>
      </c>
      <c r="K381" s="183"/>
      <c r="L381" s="184">
        <v>551</v>
      </c>
      <c r="M381" s="184">
        <v>381</v>
      </c>
      <c r="N381" s="184">
        <v>450</v>
      </c>
      <c r="O381" s="185">
        <v>552</v>
      </c>
      <c r="P381" s="145"/>
      <c r="Q381" s="145"/>
    </row>
    <row r="382" spans="1:17">
      <c r="A382" s="145">
        <v>14</v>
      </c>
      <c r="B382" s="229" t="s">
        <v>761</v>
      </c>
      <c r="C382" s="147" t="s">
        <v>762</v>
      </c>
      <c r="D382" s="230" t="s">
        <v>761</v>
      </c>
      <c r="E382" s="148"/>
      <c r="F382" s="149"/>
      <c r="G382" s="149"/>
      <c r="H382" s="150" t="s">
        <v>752</v>
      </c>
      <c r="I382" s="245">
        <v>1</v>
      </c>
      <c r="J382" s="183" t="s">
        <v>19</v>
      </c>
      <c r="K382" s="183"/>
      <c r="L382" s="184">
        <v>850</v>
      </c>
      <c r="M382" s="184">
        <v>581</v>
      </c>
      <c r="N382" s="184">
        <v>715</v>
      </c>
      <c r="O382" s="185">
        <v>2065</v>
      </c>
      <c r="P382" s="145"/>
      <c r="Q382" s="145"/>
    </row>
    <row r="383" spans="1:17">
      <c r="A383" s="145">
        <v>15</v>
      </c>
      <c r="B383" s="229" t="s">
        <v>763</v>
      </c>
      <c r="C383" s="147" t="s">
        <v>764</v>
      </c>
      <c r="D383" s="230" t="s">
        <v>763</v>
      </c>
      <c r="E383" s="148"/>
      <c r="F383" s="149"/>
      <c r="G383" s="149"/>
      <c r="H383" s="150" t="s">
        <v>752</v>
      </c>
      <c r="I383" s="245">
        <v>1</v>
      </c>
      <c r="J383" s="183" t="s">
        <v>19</v>
      </c>
      <c r="K383" s="183"/>
      <c r="L383" s="184">
        <v>700</v>
      </c>
      <c r="M383" s="184">
        <v>550</v>
      </c>
      <c r="N383" s="184">
        <v>599</v>
      </c>
      <c r="O383" s="185">
        <v>1349</v>
      </c>
      <c r="P383" s="145"/>
      <c r="Q383" s="145"/>
    </row>
    <row r="384" ht="28.5" spans="1:17">
      <c r="A384" s="145">
        <v>16</v>
      </c>
      <c r="B384" s="229" t="s">
        <v>765</v>
      </c>
      <c r="C384" s="147" t="s">
        <v>766</v>
      </c>
      <c r="D384" s="230" t="s">
        <v>765</v>
      </c>
      <c r="E384" s="148"/>
      <c r="F384" s="149"/>
      <c r="G384" s="149"/>
      <c r="H384" s="150" t="s">
        <v>752</v>
      </c>
      <c r="I384" s="245">
        <v>1</v>
      </c>
      <c r="J384" s="183" t="s">
        <v>19</v>
      </c>
      <c r="K384" s="183"/>
      <c r="L384" s="184">
        <v>802</v>
      </c>
      <c r="M384" s="184">
        <v>650</v>
      </c>
      <c r="N384" s="184">
        <v>680</v>
      </c>
      <c r="O384" s="185">
        <v>2073</v>
      </c>
      <c r="P384" s="145"/>
      <c r="Q384" s="145"/>
    </row>
    <row r="385" spans="1:17">
      <c r="A385" s="145">
        <v>17</v>
      </c>
      <c r="B385" s="229" t="s">
        <v>767</v>
      </c>
      <c r="C385" s="147" t="s">
        <v>768</v>
      </c>
      <c r="D385" s="148" t="s">
        <v>767</v>
      </c>
      <c r="E385" s="148"/>
      <c r="F385" s="149"/>
      <c r="G385" s="149"/>
      <c r="H385" s="150" t="s">
        <v>769</v>
      </c>
      <c r="I385" s="246">
        <v>2</v>
      </c>
      <c r="J385" s="255" t="s">
        <v>770</v>
      </c>
      <c r="K385" s="255"/>
      <c r="L385" s="184">
        <v>180</v>
      </c>
      <c r="M385" s="184">
        <v>190</v>
      </c>
      <c r="N385" s="184">
        <v>200</v>
      </c>
      <c r="O385" s="185">
        <v>40</v>
      </c>
      <c r="P385" s="145"/>
      <c r="Q385" s="145"/>
    </row>
    <row r="386" ht="28.5" spans="1:17">
      <c r="A386" s="145">
        <f>+A385+1</f>
        <v>18</v>
      </c>
      <c r="B386" s="229" t="s">
        <v>771</v>
      </c>
      <c r="C386" s="147" t="s">
        <v>772</v>
      </c>
      <c r="D386" s="148" t="s">
        <v>771</v>
      </c>
      <c r="E386" s="148"/>
      <c r="F386" s="152"/>
      <c r="G386" s="152"/>
      <c r="H386" s="150" t="s">
        <v>769</v>
      </c>
      <c r="I386" s="246" t="s">
        <v>773</v>
      </c>
      <c r="J386" s="255" t="s">
        <v>774</v>
      </c>
      <c r="K386" s="255"/>
      <c r="L386" s="184">
        <v>250</v>
      </c>
      <c r="M386" s="184">
        <v>200</v>
      </c>
      <c r="N386" s="184"/>
      <c r="O386" s="185">
        <v>80</v>
      </c>
      <c r="P386" s="145"/>
      <c r="Q386" s="145"/>
    </row>
    <row r="387" spans="1:17">
      <c r="A387" s="145"/>
      <c r="B387" s="229" t="s">
        <v>771</v>
      </c>
      <c r="C387" s="147"/>
      <c r="D387" s="148" t="s">
        <v>775</v>
      </c>
      <c r="E387" s="148"/>
      <c r="F387" s="152"/>
      <c r="G387" s="152"/>
      <c r="H387" s="150"/>
      <c r="I387" s="246"/>
      <c r="J387" s="255"/>
      <c r="K387" s="255"/>
      <c r="L387" s="184"/>
      <c r="M387" s="184"/>
      <c r="N387" s="184"/>
      <c r="O387" s="185"/>
      <c r="P387" s="145"/>
      <c r="Q387" s="145"/>
    </row>
    <row r="388" ht="28.5" spans="1:17">
      <c r="A388" s="145">
        <f>+A386+1</f>
        <v>19</v>
      </c>
      <c r="B388" s="229" t="s">
        <v>776</v>
      </c>
      <c r="C388" s="147" t="s">
        <v>777</v>
      </c>
      <c r="D388" s="230" t="s">
        <v>776</v>
      </c>
      <c r="E388" s="230"/>
      <c r="F388" s="152"/>
      <c r="G388" s="152"/>
      <c r="H388" s="150" t="s">
        <v>769</v>
      </c>
      <c r="I388" s="246" t="s">
        <v>773</v>
      </c>
      <c r="J388" s="255" t="s">
        <v>774</v>
      </c>
      <c r="K388" s="255"/>
      <c r="L388" s="184">
        <v>250</v>
      </c>
      <c r="M388" s="184">
        <v>200</v>
      </c>
      <c r="N388" s="184">
        <v>250</v>
      </c>
      <c r="O388" s="185">
        <v>80</v>
      </c>
      <c r="P388" s="145"/>
      <c r="Q388" s="145"/>
    </row>
    <row r="389" spans="1:17">
      <c r="A389" s="145"/>
      <c r="B389" s="229" t="s">
        <v>776</v>
      </c>
      <c r="C389" s="147"/>
      <c r="D389" s="230" t="s">
        <v>778</v>
      </c>
      <c r="E389" s="230"/>
      <c r="F389" s="152"/>
      <c r="G389" s="152"/>
      <c r="H389" s="150"/>
      <c r="I389" s="246"/>
      <c r="J389" s="255"/>
      <c r="K389" s="255"/>
      <c r="L389" s="184"/>
      <c r="M389" s="184"/>
      <c r="N389" s="184"/>
      <c r="O389" s="185"/>
      <c r="P389" s="145"/>
      <c r="Q389" s="145"/>
    </row>
    <row r="390" spans="1:17">
      <c r="A390" s="145">
        <v>20</v>
      </c>
      <c r="B390" s="229" t="s">
        <v>779</v>
      </c>
      <c r="C390" s="247" t="s">
        <v>780</v>
      </c>
      <c r="D390" s="230" t="s">
        <v>779</v>
      </c>
      <c r="E390" s="148"/>
      <c r="F390" s="152"/>
      <c r="G390" s="152"/>
      <c r="H390" s="150" t="s">
        <v>769</v>
      </c>
      <c r="I390" s="246">
        <v>8</v>
      </c>
      <c r="J390" s="255" t="s">
        <v>781</v>
      </c>
      <c r="K390" s="255"/>
      <c r="L390" s="184">
        <v>180</v>
      </c>
      <c r="M390" s="184">
        <v>200</v>
      </c>
      <c r="N390" s="184">
        <v>230</v>
      </c>
      <c r="O390" s="185">
        <v>50</v>
      </c>
      <c r="P390" s="145"/>
      <c r="Q390" s="145"/>
    </row>
    <row r="391" spans="1:17">
      <c r="A391" s="145">
        <v>21</v>
      </c>
      <c r="B391" s="229" t="s">
        <v>782</v>
      </c>
      <c r="C391" s="247" t="s">
        <v>783</v>
      </c>
      <c r="D391" s="230" t="s">
        <v>782</v>
      </c>
      <c r="E391" s="148"/>
      <c r="F391" s="152"/>
      <c r="G391" s="152"/>
      <c r="H391" s="150" t="s">
        <v>769</v>
      </c>
      <c r="I391" s="246">
        <v>2</v>
      </c>
      <c r="J391" s="255" t="s">
        <v>770</v>
      </c>
      <c r="K391" s="255"/>
      <c r="L391" s="184">
        <v>230</v>
      </c>
      <c r="M391" s="184">
        <v>210</v>
      </c>
      <c r="N391" s="184">
        <v>280</v>
      </c>
      <c r="O391" s="185">
        <v>90</v>
      </c>
      <c r="P391" s="145"/>
      <c r="Q391" s="145"/>
    </row>
    <row r="392" spans="1:17">
      <c r="A392" s="145">
        <v>22</v>
      </c>
      <c r="B392" s="229" t="s">
        <v>784</v>
      </c>
      <c r="C392" s="247" t="s">
        <v>785</v>
      </c>
      <c r="D392" s="230" t="s">
        <v>784</v>
      </c>
      <c r="E392" s="148"/>
      <c r="F392" s="152"/>
      <c r="G392" s="152"/>
      <c r="H392" s="150" t="s">
        <v>769</v>
      </c>
      <c r="I392" s="246">
        <v>2</v>
      </c>
      <c r="J392" s="255" t="s">
        <v>786</v>
      </c>
      <c r="K392" s="255"/>
      <c r="L392" s="184">
        <v>1290</v>
      </c>
      <c r="M392" s="184">
        <v>540</v>
      </c>
      <c r="N392" s="184">
        <v>600</v>
      </c>
      <c r="O392" s="185">
        <v>1300</v>
      </c>
      <c r="P392" s="145"/>
      <c r="Q392" s="145"/>
    </row>
    <row r="393" spans="1:17">
      <c r="A393" s="145"/>
      <c r="B393" s="229" t="s">
        <v>784</v>
      </c>
      <c r="C393" s="247" t="s">
        <v>785</v>
      </c>
      <c r="D393" s="230" t="s">
        <v>787</v>
      </c>
      <c r="E393" s="148"/>
      <c r="F393" s="152"/>
      <c r="G393" s="152"/>
      <c r="H393" s="150"/>
      <c r="I393" s="246"/>
      <c r="J393" s="255"/>
      <c r="K393" s="255"/>
      <c r="L393" s="184"/>
      <c r="M393" s="184"/>
      <c r="N393" s="184"/>
      <c r="O393" s="185"/>
      <c r="P393" s="145"/>
      <c r="Q393" s="145"/>
    </row>
    <row r="394" spans="1:17">
      <c r="A394" s="145">
        <v>23</v>
      </c>
      <c r="B394" s="229" t="s">
        <v>788</v>
      </c>
      <c r="C394" s="247" t="s">
        <v>789</v>
      </c>
      <c r="D394" s="230" t="s">
        <v>788</v>
      </c>
      <c r="E394" s="148"/>
      <c r="F394" s="152"/>
      <c r="G394" s="152"/>
      <c r="H394" s="150" t="s">
        <v>769</v>
      </c>
      <c r="I394" s="246">
        <v>5</v>
      </c>
      <c r="J394" s="255" t="s">
        <v>19</v>
      </c>
      <c r="K394" s="255"/>
      <c r="L394" s="184">
        <v>300</v>
      </c>
      <c r="M394" s="184">
        <v>240</v>
      </c>
      <c r="N394" s="184">
        <v>320</v>
      </c>
      <c r="O394" s="185">
        <v>150</v>
      </c>
      <c r="P394" s="145"/>
      <c r="Q394" s="145"/>
    </row>
    <row r="395" spans="1:17">
      <c r="A395" s="145"/>
      <c r="B395" s="229" t="s">
        <v>788</v>
      </c>
      <c r="C395" s="247"/>
      <c r="D395" s="230" t="s">
        <v>790</v>
      </c>
      <c r="E395" s="148"/>
      <c r="F395" s="152"/>
      <c r="G395" s="152"/>
      <c r="H395" s="150"/>
      <c r="I395" s="246"/>
      <c r="J395" s="255"/>
      <c r="K395" s="255"/>
      <c r="L395" s="184"/>
      <c r="M395" s="184"/>
      <c r="N395" s="184"/>
      <c r="O395" s="185"/>
      <c r="P395" s="145"/>
      <c r="Q395" s="145"/>
    </row>
    <row r="396" spans="1:17">
      <c r="A396" s="145">
        <v>24</v>
      </c>
      <c r="B396" s="229" t="s">
        <v>791</v>
      </c>
      <c r="C396" s="247" t="s">
        <v>792</v>
      </c>
      <c r="D396" s="230" t="s">
        <v>791</v>
      </c>
      <c r="E396" s="148"/>
      <c r="F396" s="152"/>
      <c r="G396" s="152"/>
      <c r="H396" s="150" t="s">
        <v>769</v>
      </c>
      <c r="I396" s="246">
        <v>2</v>
      </c>
      <c r="J396" s="255" t="s">
        <v>19</v>
      </c>
      <c r="K396" s="255"/>
      <c r="L396" s="184">
        <v>250</v>
      </c>
      <c r="M396" s="184">
        <v>220</v>
      </c>
      <c r="N396" s="184">
        <v>250</v>
      </c>
      <c r="O396" s="185">
        <v>90</v>
      </c>
      <c r="P396" s="145"/>
      <c r="Q396" s="145"/>
    </row>
    <row r="397" spans="1:17">
      <c r="A397" s="145"/>
      <c r="B397" s="229" t="s">
        <v>791</v>
      </c>
      <c r="C397" s="247"/>
      <c r="D397" s="230" t="s">
        <v>793</v>
      </c>
      <c r="E397" s="148"/>
      <c r="F397" s="152"/>
      <c r="G397" s="152"/>
      <c r="H397" s="150"/>
      <c r="I397" s="246"/>
      <c r="J397" s="255"/>
      <c r="K397" s="255"/>
      <c r="L397" s="184"/>
      <c r="M397" s="184"/>
      <c r="N397" s="184"/>
      <c r="O397" s="185"/>
      <c r="P397" s="145"/>
      <c r="Q397" s="145"/>
    </row>
    <row r="398" spans="1:17">
      <c r="A398" s="248">
        <v>25</v>
      </c>
      <c r="B398" s="249" t="s">
        <v>794</v>
      </c>
      <c r="C398" s="247" t="s">
        <v>795</v>
      </c>
      <c r="D398" s="230" t="s">
        <v>794</v>
      </c>
      <c r="E398" s="148"/>
      <c r="F398" s="152"/>
      <c r="G398" s="152"/>
      <c r="H398" s="150" t="s">
        <v>769</v>
      </c>
      <c r="I398" s="246">
        <v>8</v>
      </c>
      <c r="J398" s="255" t="s">
        <v>19</v>
      </c>
      <c r="K398" s="255"/>
      <c r="L398" s="256">
        <v>400</v>
      </c>
      <c r="M398" s="256">
        <v>250</v>
      </c>
      <c r="N398" s="256">
        <v>350</v>
      </c>
      <c r="O398" s="257">
        <v>240</v>
      </c>
      <c r="P398" s="248"/>
      <c r="Q398" s="248"/>
    </row>
    <row r="399" spans="1:17">
      <c r="A399" s="248"/>
      <c r="B399" s="249" t="s">
        <v>794</v>
      </c>
      <c r="C399" s="247"/>
      <c r="D399" s="230" t="s">
        <v>796</v>
      </c>
      <c r="E399" s="148"/>
      <c r="F399" s="152"/>
      <c r="G399" s="152"/>
      <c r="H399" s="150"/>
      <c r="I399" s="246"/>
      <c r="J399" s="255"/>
      <c r="K399" s="255"/>
      <c r="L399" s="256"/>
      <c r="M399" s="256"/>
      <c r="N399" s="256"/>
      <c r="O399" s="257"/>
      <c r="P399" s="248"/>
      <c r="Q399" s="248"/>
    </row>
    <row r="400" ht="42.75" spans="1:17">
      <c r="A400" s="248">
        <v>26</v>
      </c>
      <c r="B400" s="249" t="s">
        <v>797</v>
      </c>
      <c r="C400" s="147" t="s">
        <v>798</v>
      </c>
      <c r="D400" s="230" t="s">
        <v>799</v>
      </c>
      <c r="E400" s="148"/>
      <c r="F400" s="152"/>
      <c r="G400" s="250"/>
      <c r="H400" s="152" t="s">
        <v>769</v>
      </c>
      <c r="I400" s="258">
        <v>2</v>
      </c>
      <c r="J400" s="259" t="s">
        <v>800</v>
      </c>
      <c r="K400" s="259"/>
      <c r="L400" s="260">
        <v>300</v>
      </c>
      <c r="M400" s="260">
        <v>410</v>
      </c>
      <c r="N400" s="260">
        <v>550</v>
      </c>
      <c r="O400" s="261">
        <v>450</v>
      </c>
      <c r="P400" s="262"/>
      <c r="Q400" s="262"/>
    </row>
    <row r="401" spans="1:17">
      <c r="A401" s="248"/>
      <c r="B401" s="249" t="s">
        <v>797</v>
      </c>
      <c r="C401" s="147"/>
      <c r="D401" s="230" t="s">
        <v>801</v>
      </c>
      <c r="E401" s="148"/>
      <c r="F401" s="152"/>
      <c r="G401" s="250"/>
      <c r="H401" s="152"/>
      <c r="I401" s="258"/>
      <c r="J401" s="259"/>
      <c r="K401" s="259"/>
      <c r="L401" s="260"/>
      <c r="M401" s="260"/>
      <c r="N401" s="260"/>
      <c r="O401" s="261"/>
      <c r="P401" s="262"/>
      <c r="Q401" s="262"/>
    </row>
    <row r="402" ht="28.5" spans="1:17">
      <c r="A402" s="248">
        <v>27</v>
      </c>
      <c r="B402" s="249" t="s">
        <v>802</v>
      </c>
      <c r="C402" s="147" t="s">
        <v>803</v>
      </c>
      <c r="D402" s="230" t="s">
        <v>802</v>
      </c>
      <c r="E402" s="148"/>
      <c r="F402" s="152"/>
      <c r="G402" s="250"/>
      <c r="H402" s="152" t="s">
        <v>769</v>
      </c>
      <c r="I402" s="258">
        <v>2</v>
      </c>
      <c r="J402" s="259" t="s">
        <v>800</v>
      </c>
      <c r="K402" s="259"/>
      <c r="L402" s="260">
        <v>300</v>
      </c>
      <c r="M402" s="260">
        <v>410</v>
      </c>
      <c r="N402" s="260">
        <v>550</v>
      </c>
      <c r="O402" s="261">
        <v>450</v>
      </c>
      <c r="P402" s="248"/>
      <c r="Q402" s="248"/>
    </row>
    <row r="403" spans="1:17">
      <c r="A403" s="248"/>
      <c r="B403" s="249" t="s">
        <v>802</v>
      </c>
      <c r="C403" s="147"/>
      <c r="D403" s="230" t="s">
        <v>804</v>
      </c>
      <c r="E403" s="148"/>
      <c r="F403" s="152"/>
      <c r="G403" s="250"/>
      <c r="H403" s="152"/>
      <c r="I403" s="258"/>
      <c r="J403" s="259"/>
      <c r="K403" s="259"/>
      <c r="L403" s="260"/>
      <c r="M403" s="260"/>
      <c r="N403" s="260"/>
      <c r="O403" s="261"/>
      <c r="P403" s="248"/>
      <c r="Q403" s="248"/>
    </row>
    <row r="404" ht="28.5" spans="1:17">
      <c r="A404" s="248">
        <v>28</v>
      </c>
      <c r="B404" s="249" t="s">
        <v>805</v>
      </c>
      <c r="C404" s="147" t="s">
        <v>806</v>
      </c>
      <c r="D404" s="230" t="s">
        <v>807</v>
      </c>
      <c r="E404" s="148"/>
      <c r="F404" s="152"/>
      <c r="G404" s="250"/>
      <c r="H404" s="152" t="s">
        <v>769</v>
      </c>
      <c r="I404" s="258">
        <v>2</v>
      </c>
      <c r="J404" s="259" t="s">
        <v>808</v>
      </c>
      <c r="K404" s="259"/>
      <c r="L404" s="260">
        <v>480</v>
      </c>
      <c r="M404" s="260">
        <v>550</v>
      </c>
      <c r="N404" s="260">
        <v>430</v>
      </c>
      <c r="O404" s="261">
        <v>580</v>
      </c>
      <c r="P404" s="262"/>
      <c r="Q404" s="262"/>
    </row>
    <row r="405" spans="1:17">
      <c r="A405" s="248"/>
      <c r="B405" s="249" t="s">
        <v>805</v>
      </c>
      <c r="C405" s="147"/>
      <c r="D405" s="230" t="s">
        <v>809</v>
      </c>
      <c r="E405" s="148"/>
      <c r="F405" s="152"/>
      <c r="G405" s="250"/>
      <c r="H405" s="152"/>
      <c r="I405" s="258"/>
      <c r="J405" s="259"/>
      <c r="K405" s="259"/>
      <c r="L405" s="260"/>
      <c r="M405" s="260"/>
      <c r="N405" s="260"/>
      <c r="O405" s="261"/>
      <c r="P405" s="262"/>
      <c r="Q405" s="262"/>
    </row>
    <row r="406" ht="28.5" spans="1:17">
      <c r="A406" s="248">
        <v>29</v>
      </c>
      <c r="B406" s="249" t="s">
        <v>810</v>
      </c>
      <c r="C406" s="147" t="s">
        <v>811</v>
      </c>
      <c r="D406" s="230" t="s">
        <v>812</v>
      </c>
      <c r="E406" s="148"/>
      <c r="F406" s="152"/>
      <c r="G406" s="250"/>
      <c r="H406" s="152" t="s">
        <v>769</v>
      </c>
      <c r="I406" s="258">
        <v>2</v>
      </c>
      <c r="J406" s="259" t="s">
        <v>808</v>
      </c>
      <c r="K406" s="259"/>
      <c r="L406" s="260">
        <v>480</v>
      </c>
      <c r="M406" s="260">
        <v>550</v>
      </c>
      <c r="N406" s="260">
        <v>430</v>
      </c>
      <c r="O406" s="261">
        <v>580</v>
      </c>
      <c r="P406" s="248"/>
      <c r="Q406" s="248"/>
    </row>
    <row r="407" spans="1:17">
      <c r="A407" s="248"/>
      <c r="B407" s="249" t="s">
        <v>810</v>
      </c>
      <c r="C407" s="147"/>
      <c r="D407" s="230" t="s">
        <v>813</v>
      </c>
      <c r="E407" s="148"/>
      <c r="F407" s="152"/>
      <c r="G407" s="250"/>
      <c r="H407" s="152"/>
      <c r="I407" s="258"/>
      <c r="J407" s="259"/>
      <c r="K407" s="259"/>
      <c r="L407" s="260"/>
      <c r="M407" s="260"/>
      <c r="N407" s="260"/>
      <c r="O407" s="261"/>
      <c r="P407" s="248"/>
      <c r="Q407" s="248"/>
    </row>
    <row r="408" spans="1:17">
      <c r="A408" s="145">
        <v>30</v>
      </c>
      <c r="B408" s="229" t="s">
        <v>814</v>
      </c>
      <c r="C408" s="247" t="s">
        <v>785</v>
      </c>
      <c r="D408" s="230" t="s">
        <v>815</v>
      </c>
      <c r="E408" s="148"/>
      <c r="F408" s="152"/>
      <c r="G408" s="152"/>
      <c r="H408" s="150" t="s">
        <v>769</v>
      </c>
      <c r="I408" s="246">
        <v>2</v>
      </c>
      <c r="J408" s="255" t="s">
        <v>19</v>
      </c>
      <c r="K408" s="255"/>
      <c r="L408" s="184">
        <v>700</v>
      </c>
      <c r="M408" s="184">
        <v>400</v>
      </c>
      <c r="N408" s="184">
        <v>472</v>
      </c>
      <c r="O408" s="185">
        <v>1044</v>
      </c>
      <c r="P408" s="145"/>
      <c r="Q408" s="145"/>
    </row>
    <row r="409" spans="1:17">
      <c r="A409" s="145"/>
      <c r="B409" s="229" t="s">
        <v>814</v>
      </c>
      <c r="C409" s="247"/>
      <c r="D409" s="230" t="s">
        <v>816</v>
      </c>
      <c r="E409" s="148"/>
      <c r="F409" s="152"/>
      <c r="G409" s="152"/>
      <c r="H409" s="150"/>
      <c r="I409" s="246"/>
      <c r="J409" s="255"/>
      <c r="K409" s="255"/>
      <c r="L409" s="184"/>
      <c r="M409" s="184"/>
      <c r="N409" s="184"/>
      <c r="O409" s="185"/>
      <c r="P409" s="145"/>
      <c r="Q409" s="145"/>
    </row>
    <row r="410" spans="1:17">
      <c r="A410" s="145">
        <v>31</v>
      </c>
      <c r="B410" s="229" t="s">
        <v>817</v>
      </c>
      <c r="C410" s="247" t="s">
        <v>818</v>
      </c>
      <c r="D410" s="230" t="s">
        <v>817</v>
      </c>
      <c r="E410" s="148"/>
      <c r="F410" s="152"/>
      <c r="G410" s="152"/>
      <c r="H410" s="150" t="s">
        <v>769</v>
      </c>
      <c r="I410" s="246">
        <v>2</v>
      </c>
      <c r="J410" s="255" t="s">
        <v>19</v>
      </c>
      <c r="K410" s="255"/>
      <c r="L410" s="184">
        <v>250</v>
      </c>
      <c r="M410" s="184">
        <v>450</v>
      </c>
      <c r="N410" s="184">
        <v>292</v>
      </c>
      <c r="O410" s="185">
        <v>250</v>
      </c>
      <c r="P410" s="145"/>
      <c r="Q410" s="145"/>
    </row>
    <row r="411" spans="1:17">
      <c r="A411" s="145"/>
      <c r="B411" s="229" t="s">
        <v>817</v>
      </c>
      <c r="C411" s="247"/>
      <c r="D411" s="230" t="s">
        <v>819</v>
      </c>
      <c r="E411" s="148"/>
      <c r="F411" s="152"/>
      <c r="G411" s="152"/>
      <c r="H411" s="150"/>
      <c r="I411" s="246"/>
      <c r="J411" s="255"/>
      <c r="K411" s="255"/>
      <c r="L411" s="184"/>
      <c r="M411" s="184"/>
      <c r="N411" s="184"/>
      <c r="O411" s="185"/>
      <c r="P411" s="145"/>
      <c r="Q411" s="145"/>
    </row>
    <row r="412" spans="1:17">
      <c r="A412" s="145">
        <v>32</v>
      </c>
      <c r="B412" s="229" t="s">
        <v>820</v>
      </c>
      <c r="C412" s="247" t="s">
        <v>821</v>
      </c>
      <c r="D412" s="230" t="s">
        <v>820</v>
      </c>
      <c r="E412" s="148"/>
      <c r="F412" s="152"/>
      <c r="G412" s="152"/>
      <c r="H412" s="149"/>
      <c r="I412" s="246">
        <v>8</v>
      </c>
      <c r="J412" s="255" t="s">
        <v>19</v>
      </c>
      <c r="K412" s="255"/>
      <c r="L412" s="184">
        <v>300</v>
      </c>
      <c r="M412" s="184">
        <v>250</v>
      </c>
      <c r="N412" s="184">
        <v>252</v>
      </c>
      <c r="O412" s="185">
        <v>140</v>
      </c>
      <c r="P412" s="145"/>
      <c r="Q412" s="145"/>
    </row>
    <row r="413" spans="1:17">
      <c r="A413" s="145"/>
      <c r="B413" s="229" t="s">
        <v>820</v>
      </c>
      <c r="C413" s="247"/>
      <c r="D413" s="230" t="s">
        <v>822</v>
      </c>
      <c r="E413" s="148"/>
      <c r="F413" s="152"/>
      <c r="G413" s="152"/>
      <c r="H413" s="149"/>
      <c r="I413" s="246"/>
      <c r="J413" s="255"/>
      <c r="K413" s="255"/>
      <c r="L413" s="184"/>
      <c r="M413" s="184"/>
      <c r="N413" s="184"/>
      <c r="O413" s="185"/>
      <c r="P413" s="145"/>
      <c r="Q413" s="145"/>
    </row>
    <row r="414" spans="1:17">
      <c r="A414" s="145">
        <v>33</v>
      </c>
      <c r="B414" s="229" t="s">
        <v>823</v>
      </c>
      <c r="C414" s="247" t="s">
        <v>824</v>
      </c>
      <c r="D414" s="230" t="s">
        <v>823</v>
      </c>
      <c r="E414" s="148"/>
      <c r="F414" s="152"/>
      <c r="G414" s="152"/>
      <c r="H414" s="150" t="s">
        <v>769</v>
      </c>
      <c r="I414" s="246">
        <v>2</v>
      </c>
      <c r="J414" s="255" t="s">
        <v>130</v>
      </c>
      <c r="K414" s="255"/>
      <c r="L414" s="184">
        <v>300</v>
      </c>
      <c r="M414" s="184">
        <v>262</v>
      </c>
      <c r="N414" s="184">
        <v>250</v>
      </c>
      <c r="O414" s="185">
        <v>160</v>
      </c>
      <c r="P414" s="145"/>
      <c r="Q414" s="145"/>
    </row>
    <row r="415" spans="1:17">
      <c r="A415" s="145">
        <v>34</v>
      </c>
      <c r="B415" s="229" t="s">
        <v>825</v>
      </c>
      <c r="C415" s="251" t="s">
        <v>826</v>
      </c>
      <c r="D415" s="230" t="s">
        <v>825</v>
      </c>
      <c r="E415" s="148"/>
      <c r="F415" s="149"/>
      <c r="G415" s="152"/>
      <c r="H415" s="150" t="s">
        <v>769</v>
      </c>
      <c r="I415" s="246">
        <v>2</v>
      </c>
      <c r="J415" s="255" t="s">
        <v>827</v>
      </c>
      <c r="K415" s="255"/>
      <c r="L415" s="263">
        <v>450</v>
      </c>
      <c r="M415" s="263">
        <v>450</v>
      </c>
      <c r="N415" s="263">
        <v>403</v>
      </c>
      <c r="O415" s="185">
        <v>114</v>
      </c>
      <c r="P415" s="145"/>
      <c r="Q415" s="145"/>
    </row>
    <row r="416" spans="1:17">
      <c r="A416" s="145"/>
      <c r="B416" s="229" t="s">
        <v>825</v>
      </c>
      <c r="C416" s="251"/>
      <c r="D416" s="230" t="s">
        <v>828</v>
      </c>
      <c r="E416" s="148"/>
      <c r="F416" s="149"/>
      <c r="G416" s="152"/>
      <c r="H416" s="150"/>
      <c r="I416" s="246"/>
      <c r="J416" s="255"/>
      <c r="K416" s="255"/>
      <c r="L416" s="263"/>
      <c r="M416" s="263"/>
      <c r="N416" s="263"/>
      <c r="O416" s="185"/>
      <c r="P416" s="145"/>
      <c r="Q416" s="145"/>
    </row>
    <row r="417" spans="1:17">
      <c r="A417" s="145">
        <v>35</v>
      </c>
      <c r="B417" s="229" t="s">
        <v>829</v>
      </c>
      <c r="C417" s="252" t="s">
        <v>783</v>
      </c>
      <c r="D417" s="151" t="s">
        <v>829</v>
      </c>
      <c r="E417" s="151"/>
      <c r="F417" s="152"/>
      <c r="G417" s="152"/>
      <c r="H417" s="150" t="s">
        <v>769</v>
      </c>
      <c r="I417" s="246">
        <v>2</v>
      </c>
      <c r="J417" s="255" t="s">
        <v>19</v>
      </c>
      <c r="K417" s="255"/>
      <c r="L417" s="184">
        <v>300</v>
      </c>
      <c r="M417" s="184">
        <v>320</v>
      </c>
      <c r="N417" s="184">
        <v>263</v>
      </c>
      <c r="O417" s="185">
        <v>147</v>
      </c>
      <c r="P417" s="145"/>
      <c r="Q417" s="145"/>
    </row>
    <row r="418" spans="1:17">
      <c r="A418" s="145">
        <v>36</v>
      </c>
      <c r="B418" s="229" t="s">
        <v>830</v>
      </c>
      <c r="C418" s="252" t="s">
        <v>780</v>
      </c>
      <c r="D418" s="151" t="s">
        <v>830</v>
      </c>
      <c r="E418" s="151"/>
      <c r="F418" s="250"/>
      <c r="G418" s="152"/>
      <c r="H418" s="150" t="s">
        <v>769</v>
      </c>
      <c r="I418" s="246">
        <v>8</v>
      </c>
      <c r="J418" s="255" t="s">
        <v>19</v>
      </c>
      <c r="K418" s="255"/>
      <c r="L418" s="256">
        <v>402</v>
      </c>
      <c r="M418" s="256">
        <v>320</v>
      </c>
      <c r="N418" s="256">
        <v>292</v>
      </c>
      <c r="O418" s="257">
        <v>219</v>
      </c>
      <c r="P418" s="248"/>
      <c r="Q418" s="248"/>
    </row>
    <row r="419" ht="28.5" spans="1:17">
      <c r="A419" s="145">
        <v>37</v>
      </c>
      <c r="B419" s="229" t="s">
        <v>831</v>
      </c>
      <c r="C419" s="147" t="s">
        <v>832</v>
      </c>
      <c r="D419" s="148" t="s">
        <v>831</v>
      </c>
      <c r="E419" s="148"/>
      <c r="F419" s="149"/>
      <c r="G419" s="149"/>
      <c r="H419" s="150" t="s">
        <v>833</v>
      </c>
      <c r="I419" s="243" t="s">
        <v>180</v>
      </c>
      <c r="J419" s="183" t="s">
        <v>19</v>
      </c>
      <c r="K419" s="183"/>
      <c r="L419" s="184">
        <v>300</v>
      </c>
      <c r="M419" s="184">
        <v>300</v>
      </c>
      <c r="N419" s="184">
        <v>310</v>
      </c>
      <c r="O419" s="185">
        <v>163.2</v>
      </c>
      <c r="P419" s="145"/>
      <c r="Q419" s="145"/>
    </row>
    <row r="420" ht="28.5" spans="1:17">
      <c r="A420" s="145">
        <v>38</v>
      </c>
      <c r="B420" s="229" t="s">
        <v>834</v>
      </c>
      <c r="C420" s="147" t="s">
        <v>835</v>
      </c>
      <c r="D420" s="148" t="s">
        <v>834</v>
      </c>
      <c r="E420" s="148"/>
      <c r="F420" s="152"/>
      <c r="G420" s="152"/>
      <c r="H420" s="150" t="s">
        <v>833</v>
      </c>
      <c r="I420" s="243" t="s">
        <v>836</v>
      </c>
      <c r="J420" s="183" t="s">
        <v>19</v>
      </c>
      <c r="K420" s="183"/>
      <c r="L420" s="184">
        <v>400</v>
      </c>
      <c r="M420" s="184">
        <v>340</v>
      </c>
      <c r="N420" s="184">
        <v>310</v>
      </c>
      <c r="O420" s="185">
        <v>246.3</v>
      </c>
      <c r="P420" s="145"/>
      <c r="Q420" s="145"/>
    </row>
    <row r="421" ht="28.5" spans="1:17">
      <c r="A421" s="145">
        <v>39</v>
      </c>
      <c r="B421" s="229" t="s">
        <v>837</v>
      </c>
      <c r="C421" s="147" t="s">
        <v>838</v>
      </c>
      <c r="D421" s="230" t="s">
        <v>837</v>
      </c>
      <c r="E421" s="230"/>
      <c r="F421" s="152"/>
      <c r="G421" s="152"/>
      <c r="H421" s="150" t="s">
        <v>833</v>
      </c>
      <c r="I421" s="243" t="s">
        <v>839</v>
      </c>
      <c r="J421" s="183" t="s">
        <v>19</v>
      </c>
      <c r="K421" s="183"/>
      <c r="L421" s="184">
        <v>450</v>
      </c>
      <c r="M421" s="184">
        <v>400</v>
      </c>
      <c r="N421" s="184">
        <v>300</v>
      </c>
      <c r="O421" s="185">
        <v>315.9</v>
      </c>
      <c r="P421" s="264" t="s">
        <v>840</v>
      </c>
      <c r="Q421" s="264"/>
    </row>
    <row r="422" ht="28.5" spans="1:17">
      <c r="A422" s="145">
        <v>40</v>
      </c>
      <c r="B422" s="229" t="s">
        <v>841</v>
      </c>
      <c r="C422" s="147" t="s">
        <v>842</v>
      </c>
      <c r="D422" s="148" t="s">
        <v>841</v>
      </c>
      <c r="E422" s="148"/>
      <c r="F422" s="152"/>
      <c r="G422" s="152"/>
      <c r="H422" s="150" t="s">
        <v>833</v>
      </c>
      <c r="I422" s="243">
        <v>1</v>
      </c>
      <c r="J422" s="183" t="s">
        <v>19</v>
      </c>
      <c r="K422" s="183"/>
      <c r="L422" s="184">
        <v>350</v>
      </c>
      <c r="M422" s="184">
        <v>300</v>
      </c>
      <c r="N422" s="184">
        <v>330</v>
      </c>
      <c r="O422" s="185">
        <v>202.7</v>
      </c>
      <c r="P422" s="145"/>
      <c r="Q422" s="145"/>
    </row>
    <row r="423" spans="1:17">
      <c r="A423" s="145">
        <v>41</v>
      </c>
      <c r="B423" s="229" t="s">
        <v>843</v>
      </c>
      <c r="C423" s="147" t="s">
        <v>844</v>
      </c>
      <c r="D423" s="230" t="s">
        <v>843</v>
      </c>
      <c r="E423" s="230"/>
      <c r="F423" s="152"/>
      <c r="G423" s="152"/>
      <c r="H423" s="150" t="s">
        <v>833</v>
      </c>
      <c r="I423" s="246" t="s">
        <v>180</v>
      </c>
      <c r="J423" s="183" t="s">
        <v>19</v>
      </c>
      <c r="K423" s="183"/>
      <c r="L423" s="184">
        <v>300</v>
      </c>
      <c r="M423" s="184">
        <v>300</v>
      </c>
      <c r="N423" s="184">
        <v>315</v>
      </c>
      <c r="O423" s="185">
        <v>165.8</v>
      </c>
      <c r="P423" s="145"/>
      <c r="Q423" s="145"/>
    </row>
    <row r="424" spans="1:17">
      <c r="A424" s="145">
        <v>42</v>
      </c>
      <c r="B424" s="229" t="s">
        <v>845</v>
      </c>
      <c r="C424" s="147" t="s">
        <v>846</v>
      </c>
      <c r="D424" s="230" t="s">
        <v>845</v>
      </c>
      <c r="E424" s="148"/>
      <c r="F424" s="152"/>
      <c r="G424" s="152"/>
      <c r="H424" s="150" t="s">
        <v>833</v>
      </c>
      <c r="I424" s="243" t="s">
        <v>180</v>
      </c>
      <c r="J424" s="183" t="s">
        <v>19</v>
      </c>
      <c r="K424" s="183"/>
      <c r="L424" s="184">
        <v>230</v>
      </c>
      <c r="M424" s="184">
        <v>230</v>
      </c>
      <c r="N424" s="184">
        <v>250</v>
      </c>
      <c r="O424" s="185">
        <v>77.3</v>
      </c>
      <c r="P424" s="145"/>
      <c r="Q424" s="145"/>
    </row>
    <row r="425" spans="1:17">
      <c r="A425" s="145">
        <v>43</v>
      </c>
      <c r="B425" s="229" t="s">
        <v>847</v>
      </c>
      <c r="C425" s="253" t="s">
        <v>848</v>
      </c>
      <c r="D425" s="153" t="s">
        <v>847</v>
      </c>
      <c r="E425" s="153"/>
      <c r="F425" s="149"/>
      <c r="G425" s="149"/>
      <c r="H425" s="150" t="s">
        <v>833</v>
      </c>
      <c r="I425" s="243" t="s">
        <v>180</v>
      </c>
      <c r="J425" s="183" t="s">
        <v>19</v>
      </c>
      <c r="K425" s="183"/>
      <c r="L425" s="184">
        <v>300</v>
      </c>
      <c r="M425" s="184">
        <v>310</v>
      </c>
      <c r="N425" s="184">
        <v>300</v>
      </c>
      <c r="O425" s="185">
        <v>163.2</v>
      </c>
      <c r="P425" s="145"/>
      <c r="Q425" s="145"/>
    </row>
    <row r="426" spans="1:17">
      <c r="A426" s="145"/>
      <c r="B426" s="229" t="s">
        <v>847</v>
      </c>
      <c r="C426" s="253"/>
      <c r="D426" s="153" t="s">
        <v>849</v>
      </c>
      <c r="E426" s="153"/>
      <c r="F426" s="149"/>
      <c r="G426" s="149"/>
      <c r="H426" s="150"/>
      <c r="I426" s="243"/>
      <c r="J426" s="183"/>
      <c r="K426" s="183"/>
      <c r="L426" s="184"/>
      <c r="M426" s="184"/>
      <c r="N426" s="184"/>
      <c r="O426" s="185"/>
      <c r="P426" s="145"/>
      <c r="Q426" s="145"/>
    </row>
    <row r="427" ht="28.5" spans="1:17">
      <c r="A427" s="145">
        <v>44</v>
      </c>
      <c r="B427" s="229" t="s">
        <v>850</v>
      </c>
      <c r="C427" s="254" t="s">
        <v>851</v>
      </c>
      <c r="D427" s="232" t="s">
        <v>850</v>
      </c>
      <c r="E427" s="232"/>
      <c r="F427" s="149"/>
      <c r="G427" s="149"/>
      <c r="H427" s="150" t="s">
        <v>833</v>
      </c>
      <c r="I427" s="243" t="s">
        <v>180</v>
      </c>
      <c r="J427" s="183" t="s">
        <v>19</v>
      </c>
      <c r="K427" s="183"/>
      <c r="L427" s="184">
        <v>700</v>
      </c>
      <c r="M427" s="184">
        <v>600</v>
      </c>
      <c r="N427" s="184">
        <v>460</v>
      </c>
      <c r="O427" s="185">
        <v>1130</v>
      </c>
      <c r="P427" s="145"/>
      <c r="Q427" s="145"/>
    </row>
    <row r="428" ht="28.5" spans="1:17">
      <c r="A428" s="145">
        <v>45</v>
      </c>
      <c r="B428" s="229" t="s">
        <v>852</v>
      </c>
      <c r="C428" s="254" t="s">
        <v>851</v>
      </c>
      <c r="D428" s="232" t="s">
        <v>852</v>
      </c>
      <c r="E428" s="232"/>
      <c r="F428" s="149"/>
      <c r="G428" s="149"/>
      <c r="H428" s="150" t="s">
        <v>833</v>
      </c>
      <c r="I428" s="243" t="s">
        <v>180</v>
      </c>
      <c r="J428" s="183" t="s">
        <v>19</v>
      </c>
      <c r="K428" s="183"/>
      <c r="L428" s="184">
        <v>700</v>
      </c>
      <c r="M428" s="184">
        <v>600</v>
      </c>
      <c r="N428" s="184">
        <v>460</v>
      </c>
      <c r="O428" s="185">
        <v>1130</v>
      </c>
      <c r="P428" s="145"/>
      <c r="Q428" s="145"/>
    </row>
    <row r="429" ht="28.5" spans="1:17">
      <c r="A429" s="145">
        <v>46</v>
      </c>
      <c r="B429" s="229" t="s">
        <v>853</v>
      </c>
      <c r="C429" s="254" t="s">
        <v>854</v>
      </c>
      <c r="D429" s="232" t="s">
        <v>853</v>
      </c>
      <c r="E429" s="232"/>
      <c r="F429" s="149"/>
      <c r="G429" s="149"/>
      <c r="H429" s="150" t="s">
        <v>833</v>
      </c>
      <c r="I429" s="243" t="s">
        <v>180</v>
      </c>
      <c r="J429" s="183" t="s">
        <v>19</v>
      </c>
      <c r="K429" s="183"/>
      <c r="L429" s="184">
        <v>390</v>
      </c>
      <c r="M429" s="184">
        <v>380</v>
      </c>
      <c r="N429" s="184">
        <v>345</v>
      </c>
      <c r="O429" s="185">
        <v>299</v>
      </c>
      <c r="P429" s="145"/>
      <c r="Q429" s="145"/>
    </row>
    <row r="430" spans="1:17">
      <c r="A430" s="145"/>
      <c r="B430" s="229" t="s">
        <v>853</v>
      </c>
      <c r="C430" s="254"/>
      <c r="D430" s="232" t="s">
        <v>855</v>
      </c>
      <c r="E430" s="232"/>
      <c r="F430" s="149"/>
      <c r="G430" s="149"/>
      <c r="H430" s="150"/>
      <c r="I430" s="243"/>
      <c r="J430" s="183"/>
      <c r="K430" s="183"/>
      <c r="L430" s="184"/>
      <c r="M430" s="184"/>
      <c r="N430" s="184"/>
      <c r="O430" s="185"/>
      <c r="P430" s="145"/>
      <c r="Q430" s="145"/>
    </row>
    <row r="431" ht="28.5" spans="1:17">
      <c r="A431" s="145">
        <v>47</v>
      </c>
      <c r="B431" s="229" t="s">
        <v>856</v>
      </c>
      <c r="C431" s="254" t="s">
        <v>857</v>
      </c>
      <c r="D431" s="232" t="s">
        <v>856</v>
      </c>
      <c r="E431" s="232"/>
      <c r="F431" s="149"/>
      <c r="G431" s="149"/>
      <c r="H431" s="150" t="s">
        <v>833</v>
      </c>
      <c r="I431" s="243" t="s">
        <v>180</v>
      </c>
      <c r="J431" s="183" t="s">
        <v>19</v>
      </c>
      <c r="K431" s="183"/>
      <c r="L431" s="184">
        <v>1110</v>
      </c>
      <c r="M431" s="184">
        <v>750</v>
      </c>
      <c r="N431" s="184">
        <v>550</v>
      </c>
      <c r="O431" s="185">
        <f>1110*750*550*7.8*0.75/1000000</f>
        <v>2678.56875</v>
      </c>
      <c r="P431" s="145"/>
      <c r="Q431" s="145"/>
    </row>
    <row r="432" spans="1:17">
      <c r="A432" s="145"/>
      <c r="B432" s="229" t="s">
        <v>856</v>
      </c>
      <c r="C432" s="254"/>
      <c r="D432" s="232" t="s">
        <v>858</v>
      </c>
      <c r="E432" s="232"/>
      <c r="F432" s="149"/>
      <c r="G432" s="149"/>
      <c r="H432" s="150"/>
      <c r="I432" s="243"/>
      <c r="J432" s="183"/>
      <c r="K432" s="183"/>
      <c r="L432" s="184"/>
      <c r="M432" s="184"/>
      <c r="N432" s="184"/>
      <c r="O432" s="185"/>
      <c r="P432" s="145"/>
      <c r="Q432" s="145"/>
    </row>
    <row r="433" ht="28.5" spans="1:17">
      <c r="A433" s="145">
        <v>48</v>
      </c>
      <c r="B433" s="229" t="s">
        <v>859</v>
      </c>
      <c r="C433" s="147" t="s">
        <v>860</v>
      </c>
      <c r="D433" s="148" t="s">
        <v>859</v>
      </c>
      <c r="E433" s="148"/>
      <c r="F433" s="149"/>
      <c r="G433" s="149"/>
      <c r="H433" s="150" t="s">
        <v>861</v>
      </c>
      <c r="I433" s="243" t="s">
        <v>862</v>
      </c>
      <c r="J433" s="183" t="s">
        <v>19</v>
      </c>
      <c r="K433" s="183"/>
      <c r="L433" s="184">
        <v>250</v>
      </c>
      <c r="M433" s="184">
        <v>250</v>
      </c>
      <c r="N433" s="184">
        <v>300</v>
      </c>
      <c r="O433" s="185">
        <f>250*250*300*7.8*0.75/1000000</f>
        <v>109.6875</v>
      </c>
      <c r="P433" s="145"/>
      <c r="Q433" s="145"/>
    </row>
    <row r="434" ht="28.5" spans="1:17">
      <c r="A434" s="145">
        <v>49</v>
      </c>
      <c r="B434" s="229" t="s">
        <v>863</v>
      </c>
      <c r="C434" s="147" t="s">
        <v>864</v>
      </c>
      <c r="D434" s="148" t="s">
        <v>863</v>
      </c>
      <c r="E434" s="148"/>
      <c r="F434" s="149"/>
      <c r="G434" s="149"/>
      <c r="H434" s="150" t="s">
        <v>861</v>
      </c>
      <c r="I434" s="243" t="s">
        <v>180</v>
      </c>
      <c r="J434" s="183" t="s">
        <v>19</v>
      </c>
      <c r="K434" s="183"/>
      <c r="L434" s="184">
        <v>400</v>
      </c>
      <c r="M434" s="184">
        <v>300</v>
      </c>
      <c r="N434" s="184">
        <v>282</v>
      </c>
      <c r="O434" s="185">
        <f>400*300*282*7.8*0.75/1000000</f>
        <v>197.964</v>
      </c>
      <c r="P434" s="145"/>
      <c r="Q434" s="145"/>
    </row>
    <row r="435" spans="1:17">
      <c r="A435" s="145"/>
      <c r="B435" s="229" t="s">
        <v>863</v>
      </c>
      <c r="C435" s="147"/>
      <c r="D435" s="148" t="s">
        <v>865</v>
      </c>
      <c r="E435" s="148"/>
      <c r="F435" s="149"/>
      <c r="G435" s="149"/>
      <c r="H435" s="150"/>
      <c r="I435" s="243"/>
      <c r="J435" s="183"/>
      <c r="K435" s="183"/>
      <c r="L435" s="184"/>
      <c r="M435" s="184"/>
      <c r="N435" s="184"/>
      <c r="O435" s="185"/>
      <c r="P435" s="145"/>
      <c r="Q435" s="145"/>
    </row>
    <row r="436" ht="28.5" spans="1:17">
      <c r="A436" s="145">
        <v>50</v>
      </c>
      <c r="B436" s="229" t="s">
        <v>866</v>
      </c>
      <c r="C436" s="147" t="s">
        <v>867</v>
      </c>
      <c r="D436" s="148" t="s">
        <v>866</v>
      </c>
      <c r="E436" s="148"/>
      <c r="F436" s="149"/>
      <c r="G436" s="149"/>
      <c r="H436" s="150" t="s">
        <v>861</v>
      </c>
      <c r="I436" s="243" t="s">
        <v>868</v>
      </c>
      <c r="J436" s="183" t="s">
        <v>19</v>
      </c>
      <c r="K436" s="183"/>
      <c r="L436" s="184" t="s">
        <v>869</v>
      </c>
      <c r="M436" s="184">
        <v>250</v>
      </c>
      <c r="N436" s="184">
        <v>250</v>
      </c>
      <c r="O436" s="185">
        <f>350*250*250*7.8*0.75/1000000</f>
        <v>127.96875</v>
      </c>
      <c r="P436" s="145"/>
      <c r="Q436" s="145"/>
    </row>
    <row r="437" spans="1:17">
      <c r="A437" s="145"/>
      <c r="B437" s="229" t="s">
        <v>866</v>
      </c>
      <c r="C437" s="147"/>
      <c r="D437" s="148" t="s">
        <v>870</v>
      </c>
      <c r="E437" s="148"/>
      <c r="F437" s="149"/>
      <c r="G437" s="149"/>
      <c r="H437" s="150"/>
      <c r="I437" s="243"/>
      <c r="J437" s="183"/>
      <c r="K437" s="183"/>
      <c r="L437" s="184"/>
      <c r="M437" s="184"/>
      <c r="N437" s="184"/>
      <c r="O437" s="185"/>
      <c r="P437" s="145"/>
      <c r="Q437" s="145"/>
    </row>
    <row r="438" ht="28.5" spans="1:17">
      <c r="A438" s="145">
        <v>51</v>
      </c>
      <c r="B438" s="229" t="s">
        <v>871</v>
      </c>
      <c r="C438" s="147" t="s">
        <v>872</v>
      </c>
      <c r="D438" s="148" t="s">
        <v>871</v>
      </c>
      <c r="E438" s="148"/>
      <c r="F438" s="149"/>
      <c r="G438" s="149"/>
      <c r="H438" s="150" t="s">
        <v>861</v>
      </c>
      <c r="I438" s="243" t="s">
        <v>868</v>
      </c>
      <c r="J438" s="183" t="s">
        <v>19</v>
      </c>
      <c r="K438" s="183"/>
      <c r="L438" s="184">
        <v>550</v>
      </c>
      <c r="M438" s="184">
        <v>400</v>
      </c>
      <c r="N438" s="184">
        <v>340</v>
      </c>
      <c r="O438" s="185">
        <f>550*400*340*7.8*0.75/1000000</f>
        <v>437.58</v>
      </c>
      <c r="P438" s="145"/>
      <c r="Q438" s="145"/>
    </row>
    <row r="439" spans="1:17">
      <c r="A439" s="145"/>
      <c r="B439" s="229" t="s">
        <v>873</v>
      </c>
      <c r="C439" s="147"/>
      <c r="D439" s="148" t="s">
        <v>873</v>
      </c>
      <c r="E439" s="148"/>
      <c r="F439" s="149"/>
      <c r="G439" s="149"/>
      <c r="H439" s="150"/>
      <c r="I439" s="243"/>
      <c r="J439" s="183"/>
      <c r="K439" s="183"/>
      <c r="L439" s="184"/>
      <c r="M439" s="184"/>
      <c r="N439" s="184"/>
      <c r="O439" s="185"/>
      <c r="P439" s="145"/>
      <c r="Q439" s="145"/>
    </row>
    <row r="440" ht="28.5" spans="1:17">
      <c r="A440" s="145">
        <v>52</v>
      </c>
      <c r="B440" s="229" t="s">
        <v>874</v>
      </c>
      <c r="C440" s="147" t="s">
        <v>875</v>
      </c>
      <c r="D440" s="148" t="s">
        <v>874</v>
      </c>
      <c r="E440" s="148"/>
      <c r="F440" s="149"/>
      <c r="G440" s="149"/>
      <c r="H440" s="150" t="s">
        <v>861</v>
      </c>
      <c r="I440" s="243" t="s">
        <v>876</v>
      </c>
      <c r="J440" s="183" t="s">
        <v>19</v>
      </c>
      <c r="K440" s="183"/>
      <c r="L440" s="184">
        <v>400</v>
      </c>
      <c r="M440" s="184">
        <v>410</v>
      </c>
      <c r="N440" s="184">
        <v>310</v>
      </c>
      <c r="O440" s="185">
        <f>400*410*310*7.8*0.75/1000000</f>
        <v>297.414</v>
      </c>
      <c r="P440" s="145"/>
      <c r="Q440" s="145"/>
    </row>
    <row r="441" spans="1:17">
      <c r="A441" s="145">
        <v>53</v>
      </c>
      <c r="B441" s="229" t="s">
        <v>877</v>
      </c>
      <c r="C441" s="147" t="s">
        <v>878</v>
      </c>
      <c r="D441" s="148" t="s">
        <v>877</v>
      </c>
      <c r="E441" s="148"/>
      <c r="F441" s="149"/>
      <c r="G441" s="149"/>
      <c r="H441" s="150" t="s">
        <v>861</v>
      </c>
      <c r="I441" s="243" t="s">
        <v>868</v>
      </c>
      <c r="J441" s="183" t="s">
        <v>19</v>
      </c>
      <c r="K441" s="183"/>
      <c r="L441" s="184">
        <v>400</v>
      </c>
      <c r="M441" s="184">
        <v>300</v>
      </c>
      <c r="N441" s="184">
        <v>262</v>
      </c>
      <c r="O441" s="185">
        <f>400*300*262*7.8*0.75/1000000</f>
        <v>183.924</v>
      </c>
      <c r="P441" s="145"/>
      <c r="Q441" s="145"/>
    </row>
    <row r="442" spans="1:17">
      <c r="A442" s="145">
        <v>54</v>
      </c>
      <c r="B442" s="229" t="s">
        <v>879</v>
      </c>
      <c r="C442" s="147" t="s">
        <v>880</v>
      </c>
      <c r="D442" s="148" t="s">
        <v>879</v>
      </c>
      <c r="E442" s="148"/>
      <c r="F442" s="149"/>
      <c r="G442" s="149"/>
      <c r="H442" s="150" t="s">
        <v>861</v>
      </c>
      <c r="I442" s="243" t="s">
        <v>862</v>
      </c>
      <c r="J442" s="183" t="s">
        <v>19</v>
      </c>
      <c r="K442" s="183"/>
      <c r="L442" s="184">
        <v>350</v>
      </c>
      <c r="M442" s="184">
        <v>280</v>
      </c>
      <c r="N442" s="184">
        <v>302</v>
      </c>
      <c r="O442" s="185">
        <f>350*280*302*7.8*0.75/1000000</f>
        <v>173.1366</v>
      </c>
      <c r="P442" s="145"/>
      <c r="Q442" s="145"/>
    </row>
    <row r="443" spans="1:17">
      <c r="A443" s="145"/>
      <c r="B443" s="229" t="s">
        <v>879</v>
      </c>
      <c r="C443" s="147"/>
      <c r="D443" s="148" t="s">
        <v>881</v>
      </c>
      <c r="E443" s="148"/>
      <c r="F443" s="149"/>
      <c r="G443" s="149"/>
      <c r="H443" s="150"/>
      <c r="I443" s="243"/>
      <c r="J443" s="183"/>
      <c r="K443" s="183"/>
      <c r="L443" s="184"/>
      <c r="M443" s="184"/>
      <c r="N443" s="184"/>
      <c r="O443" s="185"/>
      <c r="P443" s="145"/>
      <c r="Q443" s="145"/>
    </row>
    <row r="444" ht="28.5" spans="1:17">
      <c r="A444" s="145">
        <v>55</v>
      </c>
      <c r="B444" s="229" t="s">
        <v>882</v>
      </c>
      <c r="C444" s="147" t="s">
        <v>883</v>
      </c>
      <c r="D444" s="148" t="s">
        <v>882</v>
      </c>
      <c r="E444" s="148"/>
      <c r="F444" s="149"/>
      <c r="G444" s="149"/>
      <c r="H444" s="150" t="s">
        <v>861</v>
      </c>
      <c r="I444" s="243" t="s">
        <v>868</v>
      </c>
      <c r="J444" s="183" t="s">
        <v>19</v>
      </c>
      <c r="K444" s="183"/>
      <c r="L444" s="184">
        <v>400</v>
      </c>
      <c r="M444" s="184">
        <v>300</v>
      </c>
      <c r="N444" s="184">
        <v>270</v>
      </c>
      <c r="O444" s="185">
        <f>400*300*270*7.8*0.75/1000000</f>
        <v>189.54</v>
      </c>
      <c r="P444" s="145"/>
      <c r="Q444" s="145"/>
    </row>
    <row r="445" ht="28.5" spans="1:17">
      <c r="A445" s="145">
        <v>56</v>
      </c>
      <c r="B445" s="229" t="s">
        <v>884</v>
      </c>
      <c r="C445" s="147" t="s">
        <v>885</v>
      </c>
      <c r="D445" s="148" t="s">
        <v>884</v>
      </c>
      <c r="E445" s="148"/>
      <c r="F445" s="149"/>
      <c r="G445" s="149"/>
      <c r="H445" s="150" t="s">
        <v>861</v>
      </c>
      <c r="I445" s="243" t="s">
        <v>868</v>
      </c>
      <c r="J445" s="183" t="s">
        <v>19</v>
      </c>
      <c r="K445" s="183"/>
      <c r="L445" s="184">
        <v>250</v>
      </c>
      <c r="M445" s="184">
        <v>250</v>
      </c>
      <c r="N445" s="184">
        <v>300</v>
      </c>
      <c r="O445" s="185">
        <v>109</v>
      </c>
      <c r="P445" s="145"/>
      <c r="Q445" s="145"/>
    </row>
    <row r="446" ht="28.5" spans="1:17">
      <c r="A446" s="145">
        <v>57</v>
      </c>
      <c r="B446" s="229" t="s">
        <v>886</v>
      </c>
      <c r="C446" s="147" t="s">
        <v>887</v>
      </c>
      <c r="D446" s="148" t="s">
        <v>886</v>
      </c>
      <c r="E446" s="148"/>
      <c r="F446" s="149"/>
      <c r="G446" s="149"/>
      <c r="H446" s="150" t="s">
        <v>861</v>
      </c>
      <c r="I446" s="243" t="s">
        <v>836</v>
      </c>
      <c r="J446" s="183" t="s">
        <v>19</v>
      </c>
      <c r="K446" s="183"/>
      <c r="L446" s="184">
        <v>550</v>
      </c>
      <c r="M446" s="184">
        <v>410</v>
      </c>
      <c r="N446" s="184">
        <v>342</v>
      </c>
      <c r="O446" s="185">
        <v>451</v>
      </c>
      <c r="P446" s="145"/>
      <c r="Q446" s="145"/>
    </row>
    <row r="447" spans="1:17">
      <c r="A447" s="145"/>
      <c r="B447" s="229" t="s">
        <v>886</v>
      </c>
      <c r="C447" s="147"/>
      <c r="D447" s="148" t="s">
        <v>888</v>
      </c>
      <c r="E447" s="148"/>
      <c r="F447" s="149"/>
      <c r="G447" s="149"/>
      <c r="H447" s="150"/>
      <c r="I447" s="243"/>
      <c r="J447" s="183"/>
      <c r="K447" s="183"/>
      <c r="L447" s="184"/>
      <c r="M447" s="184"/>
      <c r="N447" s="184"/>
      <c r="O447" s="185"/>
      <c r="P447" s="145"/>
      <c r="Q447" s="145"/>
    </row>
    <row r="448" ht="28.5" spans="1:17">
      <c r="A448" s="145">
        <v>58</v>
      </c>
      <c r="B448" s="229" t="s">
        <v>889</v>
      </c>
      <c r="C448" s="147" t="s">
        <v>867</v>
      </c>
      <c r="D448" s="148" t="s">
        <v>889</v>
      </c>
      <c r="E448" s="148"/>
      <c r="F448" s="149"/>
      <c r="G448" s="149"/>
      <c r="H448" s="150" t="s">
        <v>861</v>
      </c>
      <c r="I448" s="243" t="s">
        <v>836</v>
      </c>
      <c r="J448" s="183" t="s">
        <v>19</v>
      </c>
      <c r="K448" s="183"/>
      <c r="L448" s="184">
        <v>350</v>
      </c>
      <c r="M448" s="184">
        <v>250</v>
      </c>
      <c r="N448" s="184">
        <v>250</v>
      </c>
      <c r="O448" s="185">
        <v>127</v>
      </c>
      <c r="P448" s="145"/>
      <c r="Q448" s="145"/>
    </row>
    <row r="449" spans="1:17">
      <c r="A449" s="145"/>
      <c r="B449" s="229" t="s">
        <v>889</v>
      </c>
      <c r="C449" s="147"/>
      <c r="D449" s="148" t="s">
        <v>890</v>
      </c>
      <c r="E449" s="148"/>
      <c r="F449" s="149"/>
      <c r="G449" s="149"/>
      <c r="H449" s="150"/>
      <c r="I449" s="243"/>
      <c r="J449" s="183"/>
      <c r="K449" s="183"/>
      <c r="L449" s="184"/>
      <c r="M449" s="184"/>
      <c r="N449" s="184"/>
      <c r="O449" s="185"/>
      <c r="P449" s="145"/>
      <c r="Q449" s="145"/>
    </row>
    <row r="450" ht="28.5" spans="1:17">
      <c r="A450" s="145">
        <v>59</v>
      </c>
      <c r="B450" s="229" t="s">
        <v>891</v>
      </c>
      <c r="C450" s="147" t="s">
        <v>892</v>
      </c>
      <c r="D450" s="230" t="s">
        <v>891</v>
      </c>
      <c r="E450" s="230"/>
      <c r="F450" s="149"/>
      <c r="G450" s="149"/>
      <c r="H450" s="150" t="s">
        <v>861</v>
      </c>
      <c r="I450" s="243" t="s">
        <v>836</v>
      </c>
      <c r="J450" s="183" t="s">
        <v>19</v>
      </c>
      <c r="K450" s="183"/>
      <c r="L450" s="184">
        <v>300</v>
      </c>
      <c r="M450" s="184">
        <v>250</v>
      </c>
      <c r="N450" s="184">
        <v>250</v>
      </c>
      <c r="O450" s="185">
        <v>109</v>
      </c>
      <c r="P450" s="145"/>
      <c r="Q450" s="145"/>
    </row>
    <row r="451" spans="1:17">
      <c r="A451" s="145"/>
      <c r="B451" s="229" t="s">
        <v>891</v>
      </c>
      <c r="C451" s="147"/>
      <c r="D451" s="230" t="s">
        <v>893</v>
      </c>
      <c r="E451" s="230"/>
      <c r="F451" s="149"/>
      <c r="G451" s="149"/>
      <c r="H451" s="150"/>
      <c r="I451" s="243"/>
      <c r="J451" s="183"/>
      <c r="K451" s="183"/>
      <c r="L451" s="184"/>
      <c r="M451" s="184"/>
      <c r="N451" s="184"/>
      <c r="O451" s="185"/>
      <c r="P451" s="145"/>
      <c r="Q451" s="145"/>
    </row>
    <row r="452" ht="28.5" spans="1:17">
      <c r="A452" s="145">
        <v>60</v>
      </c>
      <c r="B452" s="229" t="s">
        <v>894</v>
      </c>
      <c r="C452" s="147" t="s">
        <v>895</v>
      </c>
      <c r="D452" s="151" t="s">
        <v>894</v>
      </c>
      <c r="E452" s="151"/>
      <c r="F452" s="149"/>
      <c r="G452" s="149"/>
      <c r="H452" s="150" t="s">
        <v>861</v>
      </c>
      <c r="I452" s="243">
        <v>2</v>
      </c>
      <c r="J452" s="183" t="s">
        <v>19</v>
      </c>
      <c r="K452" s="183"/>
      <c r="L452" s="184">
        <v>400</v>
      </c>
      <c r="M452" s="184">
        <v>300</v>
      </c>
      <c r="N452" s="184">
        <v>260</v>
      </c>
      <c r="O452" s="185">
        <v>180</v>
      </c>
      <c r="P452" s="145"/>
      <c r="Q452" s="145"/>
    </row>
    <row r="453" spans="1:17">
      <c r="A453" s="145"/>
      <c r="B453" s="229" t="s">
        <v>894</v>
      </c>
      <c r="C453" s="147"/>
      <c r="D453" s="151" t="s">
        <v>896</v>
      </c>
      <c r="E453" s="151"/>
      <c r="F453" s="149"/>
      <c r="G453" s="149"/>
      <c r="H453" s="150"/>
      <c r="I453" s="243"/>
      <c r="J453" s="183"/>
      <c r="K453" s="183"/>
      <c r="L453" s="184"/>
      <c r="M453" s="184"/>
      <c r="N453" s="184"/>
      <c r="O453" s="185"/>
      <c r="P453" s="145"/>
      <c r="Q453" s="145"/>
    </row>
    <row r="454" ht="28.5" spans="1:17">
      <c r="A454" s="145">
        <v>61</v>
      </c>
      <c r="B454" s="229" t="s">
        <v>897</v>
      </c>
      <c r="C454" s="147" t="s">
        <v>898</v>
      </c>
      <c r="D454" s="151" t="s">
        <v>897</v>
      </c>
      <c r="E454" s="151"/>
      <c r="F454" s="265"/>
      <c r="G454" s="265"/>
      <c r="H454" s="150" t="s">
        <v>861</v>
      </c>
      <c r="I454" s="243">
        <v>2</v>
      </c>
      <c r="J454" s="183" t="s">
        <v>19</v>
      </c>
      <c r="K454" s="183"/>
      <c r="L454" s="184">
        <v>400</v>
      </c>
      <c r="M454" s="184">
        <v>300</v>
      </c>
      <c r="N454" s="184">
        <v>260</v>
      </c>
      <c r="O454" s="185">
        <v>180</v>
      </c>
      <c r="P454" s="186"/>
      <c r="Q454" s="186"/>
    </row>
    <row r="455" spans="1:17">
      <c r="A455" s="145"/>
      <c r="B455" s="229" t="s">
        <v>897</v>
      </c>
      <c r="C455" s="147"/>
      <c r="D455" s="151" t="s">
        <v>899</v>
      </c>
      <c r="E455" s="151"/>
      <c r="F455" s="265"/>
      <c r="G455" s="265"/>
      <c r="H455" s="150"/>
      <c r="I455" s="243"/>
      <c r="J455" s="183"/>
      <c r="K455" s="183"/>
      <c r="L455" s="184"/>
      <c r="M455" s="184"/>
      <c r="N455" s="184"/>
      <c r="O455" s="185"/>
      <c r="P455" s="186"/>
      <c r="Q455" s="186"/>
    </row>
    <row r="456" ht="28.5" spans="1:17">
      <c r="A456" s="145">
        <v>62</v>
      </c>
      <c r="B456" s="229" t="s">
        <v>900</v>
      </c>
      <c r="C456" s="147" t="s">
        <v>901</v>
      </c>
      <c r="D456" s="151" t="s">
        <v>900</v>
      </c>
      <c r="E456" s="151"/>
      <c r="F456" s="265"/>
      <c r="G456" s="265"/>
      <c r="H456" s="150" t="s">
        <v>861</v>
      </c>
      <c r="I456" s="243">
        <v>4</v>
      </c>
      <c r="J456" s="183" t="s">
        <v>19</v>
      </c>
      <c r="K456" s="183"/>
      <c r="L456" s="184">
        <v>400</v>
      </c>
      <c r="M456" s="184">
        <v>300</v>
      </c>
      <c r="N456" s="184">
        <v>280</v>
      </c>
      <c r="O456" s="185">
        <v>213.6</v>
      </c>
      <c r="P456" s="145"/>
      <c r="Q456" s="145"/>
    </row>
    <row r="457" spans="1:17">
      <c r="A457" s="145"/>
      <c r="B457" s="229" t="s">
        <v>900</v>
      </c>
      <c r="C457" s="147"/>
      <c r="D457" s="151" t="s">
        <v>902</v>
      </c>
      <c r="E457" s="151"/>
      <c r="F457" s="265"/>
      <c r="G457" s="265"/>
      <c r="H457" s="150"/>
      <c r="I457" s="243"/>
      <c r="J457" s="183"/>
      <c r="K457" s="183"/>
      <c r="L457" s="184"/>
      <c r="M457" s="184"/>
      <c r="N457" s="184"/>
      <c r="O457" s="185"/>
      <c r="P457" s="145"/>
      <c r="Q457" s="145"/>
    </row>
    <row r="458" spans="1:17">
      <c r="A458" s="145">
        <v>63</v>
      </c>
      <c r="B458" s="229" t="s">
        <v>903</v>
      </c>
      <c r="C458" s="147" t="s">
        <v>904</v>
      </c>
      <c r="D458" s="151" t="s">
        <v>903</v>
      </c>
      <c r="E458" s="151"/>
      <c r="F458" s="265"/>
      <c r="G458" s="265"/>
      <c r="H458" s="150" t="s">
        <v>861</v>
      </c>
      <c r="I458" s="243">
        <v>4</v>
      </c>
      <c r="J458" s="183" t="s">
        <v>19</v>
      </c>
      <c r="K458" s="183"/>
      <c r="L458" s="184">
        <v>230</v>
      </c>
      <c r="M458" s="184">
        <v>250</v>
      </c>
      <c r="N458" s="184">
        <v>250</v>
      </c>
      <c r="O458" s="185">
        <v>86.15</v>
      </c>
      <c r="P458" s="145"/>
      <c r="Q458" s="145"/>
    </row>
    <row r="459" ht="28.5" spans="1:17">
      <c r="A459" s="145">
        <v>64</v>
      </c>
      <c r="B459" s="229" t="s">
        <v>905</v>
      </c>
      <c r="C459" s="147" t="s">
        <v>906</v>
      </c>
      <c r="D459" s="151" t="s">
        <v>905</v>
      </c>
      <c r="E459" s="151"/>
      <c r="F459" s="265"/>
      <c r="G459" s="265"/>
      <c r="H459" s="150" t="s">
        <v>861</v>
      </c>
      <c r="I459" s="243">
        <v>2</v>
      </c>
      <c r="J459" s="183" t="s">
        <v>19</v>
      </c>
      <c r="K459" s="183"/>
      <c r="L459" s="184">
        <v>350</v>
      </c>
      <c r="M459" s="184">
        <v>230</v>
      </c>
      <c r="N459" s="184">
        <v>280</v>
      </c>
      <c r="O459" s="185">
        <v>131.04</v>
      </c>
      <c r="P459" s="145"/>
      <c r="Q459" s="145"/>
    </row>
    <row r="460" spans="1:17">
      <c r="A460" s="145"/>
      <c r="B460" s="229" t="s">
        <v>905</v>
      </c>
      <c r="C460" s="147"/>
      <c r="D460" s="151" t="s">
        <v>907</v>
      </c>
      <c r="E460" s="151"/>
      <c r="F460" s="265"/>
      <c r="G460" s="265"/>
      <c r="H460" s="150"/>
      <c r="I460" s="243"/>
      <c r="J460" s="183"/>
      <c r="K460" s="183"/>
      <c r="L460" s="184"/>
      <c r="M460" s="184"/>
      <c r="N460" s="184"/>
      <c r="O460" s="185"/>
      <c r="P460" s="145"/>
      <c r="Q460" s="145"/>
    </row>
    <row r="461" ht="28.5" spans="1:17">
      <c r="A461" s="145">
        <v>65</v>
      </c>
      <c r="B461" s="229" t="s">
        <v>908</v>
      </c>
      <c r="C461" s="147" t="s">
        <v>909</v>
      </c>
      <c r="D461" s="151" t="s">
        <v>908</v>
      </c>
      <c r="E461" s="151"/>
      <c r="F461" s="265"/>
      <c r="G461" s="265"/>
      <c r="H461" s="150" t="s">
        <v>861</v>
      </c>
      <c r="I461" s="243">
        <v>4</v>
      </c>
      <c r="J461" s="183" t="s">
        <v>19</v>
      </c>
      <c r="K461" s="183"/>
      <c r="L461" s="184">
        <v>550</v>
      </c>
      <c r="M461" s="184">
        <v>410</v>
      </c>
      <c r="N461" s="184">
        <v>340</v>
      </c>
      <c r="O461" s="185">
        <v>488</v>
      </c>
      <c r="P461" s="145"/>
      <c r="Q461" s="145"/>
    </row>
    <row r="462" spans="1:17">
      <c r="A462" s="145"/>
      <c r="B462" s="229" t="s">
        <v>908</v>
      </c>
      <c r="C462" s="147"/>
      <c r="D462" s="151" t="s">
        <v>910</v>
      </c>
      <c r="E462" s="151"/>
      <c r="F462" s="265"/>
      <c r="G462" s="265"/>
      <c r="H462" s="150"/>
      <c r="I462" s="243"/>
      <c r="J462" s="183"/>
      <c r="K462" s="183"/>
      <c r="L462" s="184"/>
      <c r="M462" s="184"/>
      <c r="N462" s="184"/>
      <c r="O462" s="185"/>
      <c r="P462" s="145"/>
      <c r="Q462" s="145"/>
    </row>
    <row r="463" ht="28.5" spans="1:17">
      <c r="A463" s="145">
        <v>66</v>
      </c>
      <c r="B463" s="229" t="s">
        <v>911</v>
      </c>
      <c r="C463" s="147" t="s">
        <v>912</v>
      </c>
      <c r="D463" s="266" t="s">
        <v>911</v>
      </c>
      <c r="E463" s="266"/>
      <c r="F463" s="265"/>
      <c r="G463" s="265"/>
      <c r="H463" s="150" t="s">
        <v>861</v>
      </c>
      <c r="I463" s="243">
        <v>4</v>
      </c>
      <c r="J463" s="183" t="s">
        <v>19</v>
      </c>
      <c r="K463" s="183"/>
      <c r="L463" s="184">
        <v>450</v>
      </c>
      <c r="M463" s="184">
        <v>410</v>
      </c>
      <c r="N463" s="184">
        <v>360</v>
      </c>
      <c r="O463" s="185">
        <v>41678</v>
      </c>
      <c r="P463" s="145"/>
      <c r="Q463" s="145"/>
    </row>
    <row r="464" spans="1:17">
      <c r="A464" s="145"/>
      <c r="B464" s="229" t="s">
        <v>911</v>
      </c>
      <c r="C464" s="147"/>
      <c r="D464" s="266" t="s">
        <v>913</v>
      </c>
      <c r="E464" s="266"/>
      <c r="F464" s="265"/>
      <c r="G464" s="265"/>
      <c r="H464" s="150"/>
      <c r="I464" s="243"/>
      <c r="J464" s="183"/>
      <c r="K464" s="183"/>
      <c r="L464" s="184"/>
      <c r="M464" s="184"/>
      <c r="N464" s="184"/>
      <c r="O464" s="185"/>
      <c r="P464" s="145"/>
      <c r="Q464" s="145"/>
    </row>
    <row r="465" spans="1:17">
      <c r="A465" s="145">
        <v>67</v>
      </c>
      <c r="B465" s="229" t="s">
        <v>914</v>
      </c>
      <c r="C465" s="147" t="s">
        <v>915</v>
      </c>
      <c r="D465" s="151" t="s">
        <v>914</v>
      </c>
      <c r="E465" s="151"/>
      <c r="F465" s="265"/>
      <c r="G465" s="265"/>
      <c r="H465" s="150" t="s">
        <v>861</v>
      </c>
      <c r="I465" s="243">
        <v>2</v>
      </c>
      <c r="J465" s="183" t="s">
        <v>19</v>
      </c>
      <c r="K465" s="183"/>
      <c r="L465" s="184">
        <v>420</v>
      </c>
      <c r="M465" s="184">
        <v>300</v>
      </c>
      <c r="N465" s="184">
        <v>270</v>
      </c>
      <c r="O465" s="185">
        <v>207</v>
      </c>
      <c r="P465" s="145"/>
      <c r="Q465" s="145"/>
    </row>
    <row r="466" ht="28.5" spans="1:17">
      <c r="A466" s="145">
        <v>68</v>
      </c>
      <c r="B466" s="229" t="s">
        <v>916</v>
      </c>
      <c r="C466" s="147" t="s">
        <v>917</v>
      </c>
      <c r="D466" s="266" t="s">
        <v>916</v>
      </c>
      <c r="E466" s="266"/>
      <c r="F466" s="265"/>
      <c r="G466" s="265"/>
      <c r="H466" s="150" t="s">
        <v>861</v>
      </c>
      <c r="I466" s="243">
        <v>6</v>
      </c>
      <c r="J466" s="183" t="s">
        <v>19</v>
      </c>
      <c r="K466" s="183"/>
      <c r="L466" s="184">
        <v>605</v>
      </c>
      <c r="M466" s="184">
        <v>605</v>
      </c>
      <c r="N466" s="184">
        <v>305</v>
      </c>
      <c r="O466" s="185">
        <v>653</v>
      </c>
      <c r="P466" s="145"/>
      <c r="Q466" s="145"/>
    </row>
    <row r="467" spans="1:17">
      <c r="A467" s="145"/>
      <c r="B467" s="229" t="s">
        <v>916</v>
      </c>
      <c r="C467" s="147"/>
      <c r="D467" s="266" t="s">
        <v>918</v>
      </c>
      <c r="E467" s="266"/>
      <c r="F467" s="265"/>
      <c r="G467" s="265"/>
      <c r="H467" s="150"/>
      <c r="I467" s="243"/>
      <c r="J467" s="183"/>
      <c r="K467" s="183"/>
      <c r="L467" s="184"/>
      <c r="M467" s="184"/>
      <c r="N467" s="184"/>
      <c r="O467" s="185"/>
      <c r="P467" s="145"/>
      <c r="Q467" s="145"/>
    </row>
    <row r="468" spans="1:17">
      <c r="A468" s="145"/>
      <c r="B468" s="229" t="s">
        <v>916</v>
      </c>
      <c r="C468" s="147"/>
      <c r="D468" s="266" t="s">
        <v>919</v>
      </c>
      <c r="E468" s="266"/>
      <c r="F468" s="265"/>
      <c r="G468" s="265"/>
      <c r="H468" s="150"/>
      <c r="I468" s="243"/>
      <c r="J468" s="183"/>
      <c r="K468" s="183"/>
      <c r="L468" s="184"/>
      <c r="M468" s="184"/>
      <c r="N468" s="184"/>
      <c r="O468" s="185"/>
      <c r="P468" s="145"/>
      <c r="Q468" s="145"/>
    </row>
    <row r="469" spans="1:17">
      <c r="A469" s="145"/>
      <c r="B469" s="229" t="s">
        <v>916</v>
      </c>
      <c r="C469" s="147"/>
      <c r="D469" s="266" t="s">
        <v>920</v>
      </c>
      <c r="E469" s="266"/>
      <c r="F469" s="265"/>
      <c r="G469" s="265"/>
      <c r="H469" s="150"/>
      <c r="I469" s="243"/>
      <c r="J469" s="183"/>
      <c r="K469" s="183"/>
      <c r="L469" s="184"/>
      <c r="M469" s="184"/>
      <c r="N469" s="184"/>
      <c r="O469" s="185"/>
      <c r="P469" s="145"/>
      <c r="Q469" s="145"/>
    </row>
    <row r="470" spans="1:17">
      <c r="A470" s="145"/>
      <c r="B470" s="229" t="s">
        <v>916</v>
      </c>
      <c r="C470" s="147"/>
      <c r="D470" s="266" t="s">
        <v>921</v>
      </c>
      <c r="E470" s="266"/>
      <c r="F470" s="265"/>
      <c r="G470" s="265"/>
      <c r="H470" s="150"/>
      <c r="I470" s="243"/>
      <c r="J470" s="183"/>
      <c r="K470" s="183"/>
      <c r="L470" s="184"/>
      <c r="M470" s="184"/>
      <c r="N470" s="184"/>
      <c r="O470" s="185"/>
      <c r="P470" s="145"/>
      <c r="Q470" s="145"/>
    </row>
    <row r="471" spans="1:17">
      <c r="A471" s="145"/>
      <c r="B471" s="229" t="s">
        <v>916</v>
      </c>
      <c r="C471" s="147"/>
      <c r="D471" s="266" t="s">
        <v>922</v>
      </c>
      <c r="E471" s="266"/>
      <c r="F471" s="265"/>
      <c r="G471" s="265"/>
      <c r="H471" s="150"/>
      <c r="I471" s="243"/>
      <c r="J471" s="183"/>
      <c r="K471" s="183"/>
      <c r="L471" s="184"/>
      <c r="M471" s="184"/>
      <c r="N471" s="184"/>
      <c r="O471" s="185"/>
      <c r="P471" s="145"/>
      <c r="Q471" s="145"/>
    </row>
    <row r="472" spans="1:17">
      <c r="A472" s="145">
        <v>69</v>
      </c>
      <c r="B472" s="229" t="s">
        <v>923</v>
      </c>
      <c r="C472" s="147" t="s">
        <v>924</v>
      </c>
      <c r="D472" s="148" t="s">
        <v>923</v>
      </c>
      <c r="E472" s="148"/>
      <c r="F472" s="149"/>
      <c r="G472" s="149"/>
      <c r="H472" s="150" t="s">
        <v>222</v>
      </c>
      <c r="I472" s="243">
        <v>1</v>
      </c>
      <c r="J472" s="183" t="s">
        <v>19</v>
      </c>
      <c r="K472" s="183"/>
      <c r="L472" s="184">
        <v>350</v>
      </c>
      <c r="M472" s="184">
        <v>400</v>
      </c>
      <c r="N472" s="184">
        <v>350</v>
      </c>
      <c r="O472" s="185">
        <v>250</v>
      </c>
      <c r="P472" s="145"/>
      <c r="Q472" s="145"/>
    </row>
    <row r="473" spans="1:17">
      <c r="A473" s="145">
        <f t="shared" ref="A473:A477" si="8">+A472+1</f>
        <v>70</v>
      </c>
      <c r="B473" s="229" t="s">
        <v>925</v>
      </c>
      <c r="C473" s="147" t="s">
        <v>926</v>
      </c>
      <c r="D473" s="148" t="s">
        <v>925</v>
      </c>
      <c r="E473" s="148"/>
      <c r="F473" s="152"/>
      <c r="G473" s="152" t="s">
        <v>747</v>
      </c>
      <c r="H473" s="150" t="s">
        <v>222</v>
      </c>
      <c r="I473" s="243">
        <v>1</v>
      </c>
      <c r="J473" s="183" t="s">
        <v>19</v>
      </c>
      <c r="K473" s="183"/>
      <c r="L473" s="184">
        <v>410</v>
      </c>
      <c r="M473" s="184">
        <v>380</v>
      </c>
      <c r="N473" s="184">
        <v>460</v>
      </c>
      <c r="O473" s="185">
        <v>419</v>
      </c>
      <c r="P473" s="145"/>
      <c r="Q473" s="145"/>
    </row>
    <row r="474" spans="1:17">
      <c r="A474" s="145">
        <f t="shared" si="8"/>
        <v>71</v>
      </c>
      <c r="B474" s="229" t="s">
        <v>927</v>
      </c>
      <c r="C474" s="147" t="s">
        <v>928</v>
      </c>
      <c r="D474" s="230" t="s">
        <v>927</v>
      </c>
      <c r="E474" s="230"/>
      <c r="F474" s="152"/>
      <c r="G474" s="152"/>
      <c r="H474" s="150" t="s">
        <v>222</v>
      </c>
      <c r="I474" s="246">
        <v>1</v>
      </c>
      <c r="J474" s="183" t="s">
        <v>19</v>
      </c>
      <c r="K474" s="183"/>
      <c r="L474" s="184">
        <v>370</v>
      </c>
      <c r="M474" s="184">
        <v>380</v>
      </c>
      <c r="N474" s="184">
        <v>460</v>
      </c>
      <c r="O474" s="185">
        <v>378</v>
      </c>
      <c r="P474" s="264"/>
      <c r="Q474" s="264"/>
    </row>
    <row r="475" ht="28.5" spans="1:17">
      <c r="A475" s="145">
        <f t="shared" si="8"/>
        <v>72</v>
      </c>
      <c r="B475" s="229" t="s">
        <v>929</v>
      </c>
      <c r="C475" s="147" t="s">
        <v>930</v>
      </c>
      <c r="D475" s="230" t="s">
        <v>929</v>
      </c>
      <c r="E475" s="148"/>
      <c r="F475" s="152"/>
      <c r="G475" s="152"/>
      <c r="H475" s="150" t="s">
        <v>222</v>
      </c>
      <c r="I475" s="243">
        <v>2</v>
      </c>
      <c r="J475" s="183" t="s">
        <v>343</v>
      </c>
      <c r="K475" s="183"/>
      <c r="L475" s="184">
        <v>370</v>
      </c>
      <c r="M475" s="184">
        <v>400</v>
      </c>
      <c r="N475" s="184">
        <v>360</v>
      </c>
      <c r="O475" s="185">
        <v>311</v>
      </c>
      <c r="P475" s="145"/>
      <c r="Q475" s="145"/>
    </row>
    <row r="476" spans="1:17">
      <c r="A476" s="145">
        <f t="shared" si="8"/>
        <v>73</v>
      </c>
      <c r="B476" s="229" t="s">
        <v>931</v>
      </c>
      <c r="C476" s="147" t="s">
        <v>932</v>
      </c>
      <c r="D476" s="230" t="s">
        <v>931</v>
      </c>
      <c r="E476" s="230"/>
      <c r="F476" s="152"/>
      <c r="G476" s="152"/>
      <c r="H476" s="150" t="s">
        <v>205</v>
      </c>
      <c r="I476" s="243">
        <v>2</v>
      </c>
      <c r="J476" s="183" t="s">
        <v>19</v>
      </c>
      <c r="K476" s="183"/>
      <c r="L476" s="184">
        <v>300</v>
      </c>
      <c r="M476" s="184">
        <v>250</v>
      </c>
      <c r="N476" s="184">
        <v>282</v>
      </c>
      <c r="O476" s="185">
        <v>123</v>
      </c>
      <c r="P476" s="145"/>
      <c r="Q476" s="145"/>
    </row>
    <row r="477" spans="1:17">
      <c r="A477" s="145">
        <f t="shared" si="8"/>
        <v>74</v>
      </c>
      <c r="B477" s="229" t="s">
        <v>933</v>
      </c>
      <c r="C477" s="247" t="s">
        <v>934</v>
      </c>
      <c r="D477" s="230" t="s">
        <v>933</v>
      </c>
      <c r="E477" s="230"/>
      <c r="F477" s="152"/>
      <c r="G477" s="152"/>
      <c r="H477" s="150" t="s">
        <v>205</v>
      </c>
      <c r="I477" s="243">
        <v>1</v>
      </c>
      <c r="J477" s="183" t="s">
        <v>19</v>
      </c>
      <c r="K477" s="183"/>
      <c r="L477" s="184">
        <v>350</v>
      </c>
      <c r="M477" s="184">
        <v>400</v>
      </c>
      <c r="N477" s="184">
        <v>361</v>
      </c>
      <c r="O477" s="185">
        <v>295</v>
      </c>
      <c r="P477" s="145"/>
      <c r="Q477" s="145"/>
    </row>
    <row r="478" spans="1:17">
      <c r="A478" s="145">
        <v>75</v>
      </c>
      <c r="B478" s="229" t="s">
        <v>935</v>
      </c>
      <c r="C478" s="247" t="s">
        <v>936</v>
      </c>
      <c r="D478" s="230" t="s">
        <v>935</v>
      </c>
      <c r="E478" s="230"/>
      <c r="F478" s="152"/>
      <c r="G478" s="152"/>
      <c r="H478" s="150" t="s">
        <v>205</v>
      </c>
      <c r="I478" s="243">
        <v>1</v>
      </c>
      <c r="J478" s="183" t="s">
        <v>19</v>
      </c>
      <c r="K478" s="183"/>
      <c r="L478" s="184">
        <v>350</v>
      </c>
      <c r="M478" s="184">
        <v>400</v>
      </c>
      <c r="N478" s="184">
        <v>361</v>
      </c>
      <c r="O478" s="185">
        <v>295</v>
      </c>
      <c r="P478" s="145"/>
      <c r="Q478" s="145"/>
    </row>
    <row r="479" spans="1:17">
      <c r="A479" s="145">
        <v>76</v>
      </c>
      <c r="B479" s="229" t="s">
        <v>937</v>
      </c>
      <c r="C479" s="147" t="s">
        <v>938</v>
      </c>
      <c r="D479" s="230" t="s">
        <v>937</v>
      </c>
      <c r="E479" s="230"/>
      <c r="F479" s="152"/>
      <c r="G479" s="152"/>
      <c r="H479" s="150" t="s">
        <v>205</v>
      </c>
      <c r="I479" s="243">
        <v>2</v>
      </c>
      <c r="J479" s="183" t="s">
        <v>19</v>
      </c>
      <c r="K479" s="183"/>
      <c r="L479" s="184">
        <v>950</v>
      </c>
      <c r="M479" s="184">
        <v>640</v>
      </c>
      <c r="N479" s="184">
        <v>540</v>
      </c>
      <c r="O479" s="185">
        <v>1920</v>
      </c>
      <c r="P479" s="145"/>
      <c r="Q479" s="145"/>
    </row>
    <row r="480" spans="1:17">
      <c r="A480" s="145"/>
      <c r="B480" s="229" t="s">
        <v>937</v>
      </c>
      <c r="C480" s="147"/>
      <c r="D480" s="230" t="s">
        <v>939</v>
      </c>
      <c r="E480" s="230"/>
      <c r="F480" s="152"/>
      <c r="G480" s="152"/>
      <c r="H480" s="150"/>
      <c r="I480" s="243"/>
      <c r="J480" s="183"/>
      <c r="K480" s="183"/>
      <c r="L480" s="184"/>
      <c r="M480" s="184"/>
      <c r="N480" s="184"/>
      <c r="O480" s="185"/>
      <c r="P480" s="145"/>
      <c r="Q480" s="145"/>
    </row>
    <row r="481" spans="1:17">
      <c r="A481" s="145">
        <v>77</v>
      </c>
      <c r="B481" s="229" t="s">
        <v>940</v>
      </c>
      <c r="C481" s="147" t="s">
        <v>941</v>
      </c>
      <c r="D481" s="230" t="s">
        <v>940</v>
      </c>
      <c r="E481" s="230"/>
      <c r="F481" s="152"/>
      <c r="G481" s="152"/>
      <c r="H481" s="150" t="s">
        <v>205</v>
      </c>
      <c r="I481" s="243">
        <v>1</v>
      </c>
      <c r="J481" s="183" t="s">
        <v>514</v>
      </c>
      <c r="K481" s="183"/>
      <c r="L481" s="184">
        <v>800</v>
      </c>
      <c r="M481" s="184">
        <v>700</v>
      </c>
      <c r="N481" s="184">
        <v>480</v>
      </c>
      <c r="O481" s="185">
        <v>1572</v>
      </c>
      <c r="P481" s="145"/>
      <c r="Q481" s="145"/>
    </row>
    <row r="482" spans="1:17">
      <c r="A482" s="145">
        <v>78</v>
      </c>
      <c r="B482" s="229" t="s">
        <v>942</v>
      </c>
      <c r="C482" s="147" t="s">
        <v>943</v>
      </c>
      <c r="D482" s="230" t="s">
        <v>942</v>
      </c>
      <c r="E482" s="230"/>
      <c r="F482" s="152"/>
      <c r="G482" s="152"/>
      <c r="H482" s="150" t="s">
        <v>205</v>
      </c>
      <c r="I482" s="243">
        <v>1</v>
      </c>
      <c r="J482" s="183" t="s">
        <v>514</v>
      </c>
      <c r="K482" s="183"/>
      <c r="L482" s="184">
        <v>800</v>
      </c>
      <c r="M482" s="184">
        <v>700</v>
      </c>
      <c r="N482" s="184">
        <v>480</v>
      </c>
      <c r="O482" s="185">
        <v>1572</v>
      </c>
      <c r="P482" s="145"/>
      <c r="Q482" s="145"/>
    </row>
    <row r="483" spans="1:17">
      <c r="A483" s="145">
        <v>79</v>
      </c>
      <c r="B483" s="229" t="s">
        <v>944</v>
      </c>
      <c r="C483" s="147" t="s">
        <v>941</v>
      </c>
      <c r="D483" s="230" t="s">
        <v>944</v>
      </c>
      <c r="E483" s="230"/>
      <c r="F483" s="152"/>
      <c r="G483" s="152"/>
      <c r="H483" s="150" t="s">
        <v>205</v>
      </c>
      <c r="I483" s="243">
        <v>1</v>
      </c>
      <c r="J483" s="183" t="s">
        <v>514</v>
      </c>
      <c r="K483" s="183"/>
      <c r="L483" s="184">
        <v>800</v>
      </c>
      <c r="M483" s="184">
        <v>700</v>
      </c>
      <c r="N483" s="184">
        <v>480</v>
      </c>
      <c r="O483" s="185">
        <v>1572</v>
      </c>
      <c r="P483" s="145"/>
      <c r="Q483" s="145"/>
    </row>
    <row r="484" spans="1:17">
      <c r="A484" s="145">
        <v>80</v>
      </c>
      <c r="B484" s="229" t="s">
        <v>945</v>
      </c>
      <c r="C484" s="147" t="s">
        <v>946</v>
      </c>
      <c r="D484" s="148" t="s">
        <v>945</v>
      </c>
      <c r="E484" s="148"/>
      <c r="F484" s="154"/>
      <c r="G484" s="154"/>
      <c r="H484" s="150" t="s">
        <v>947</v>
      </c>
      <c r="I484" s="243">
        <v>1</v>
      </c>
      <c r="J484" s="183" t="s">
        <v>19</v>
      </c>
      <c r="K484" s="183"/>
      <c r="L484" s="184">
        <v>400</v>
      </c>
      <c r="M484" s="184">
        <v>480</v>
      </c>
      <c r="N484" s="184">
        <v>320</v>
      </c>
      <c r="O484" s="185" t="s">
        <v>948</v>
      </c>
      <c r="P484" s="145"/>
      <c r="Q484" s="145"/>
    </row>
    <row r="485" ht="28.5" spans="1:17">
      <c r="A485" s="145">
        <v>81</v>
      </c>
      <c r="B485" s="229" t="s">
        <v>949</v>
      </c>
      <c r="C485" s="147" t="s">
        <v>950</v>
      </c>
      <c r="D485" s="230" t="s">
        <v>949</v>
      </c>
      <c r="E485" s="230"/>
      <c r="F485" s="152"/>
      <c r="G485" s="152"/>
      <c r="H485" s="150" t="s">
        <v>947</v>
      </c>
      <c r="I485" s="243">
        <v>2</v>
      </c>
      <c r="J485" s="183" t="s">
        <v>19</v>
      </c>
      <c r="K485" s="183"/>
      <c r="L485" s="184">
        <v>550</v>
      </c>
      <c r="M485" s="184">
        <v>380</v>
      </c>
      <c r="N485" s="184">
        <v>450</v>
      </c>
      <c r="O485" s="185">
        <v>550</v>
      </c>
      <c r="P485" s="145"/>
      <c r="Q485" s="145"/>
    </row>
    <row r="486" spans="1:17">
      <c r="A486" s="145"/>
      <c r="B486" s="229" t="s">
        <v>949</v>
      </c>
      <c r="C486" s="147"/>
      <c r="D486" s="230" t="s">
        <v>951</v>
      </c>
      <c r="E486" s="230"/>
      <c r="F486" s="152"/>
      <c r="G486" s="152"/>
      <c r="H486" s="150"/>
      <c r="I486" s="243"/>
      <c r="J486" s="183"/>
      <c r="K486" s="183"/>
      <c r="L486" s="184"/>
      <c r="M486" s="184"/>
      <c r="N486" s="184"/>
      <c r="O486" s="185"/>
      <c r="P486" s="145"/>
      <c r="Q486" s="145"/>
    </row>
    <row r="487" ht="28.5" spans="1:17">
      <c r="A487" s="145">
        <v>82</v>
      </c>
      <c r="B487" s="229" t="s">
        <v>952</v>
      </c>
      <c r="C487" s="147" t="s">
        <v>953</v>
      </c>
      <c r="D487" s="230" t="s">
        <v>952</v>
      </c>
      <c r="E487" s="230"/>
      <c r="F487" s="152"/>
      <c r="G487" s="152"/>
      <c r="H487" s="150" t="s">
        <v>947</v>
      </c>
      <c r="I487" s="243">
        <v>1</v>
      </c>
      <c r="J487" s="183" t="s">
        <v>19</v>
      </c>
      <c r="K487" s="183"/>
      <c r="L487" s="184">
        <v>250</v>
      </c>
      <c r="M487" s="184">
        <v>250</v>
      </c>
      <c r="N487" s="184">
        <v>315</v>
      </c>
      <c r="O487" s="185">
        <v>115</v>
      </c>
      <c r="P487" s="145"/>
      <c r="Q487" s="145"/>
    </row>
    <row r="488" spans="1:17">
      <c r="A488" s="145">
        <v>83</v>
      </c>
      <c r="B488" s="229" t="s">
        <v>954</v>
      </c>
      <c r="C488" s="254" t="s">
        <v>955</v>
      </c>
      <c r="D488" s="148" t="s">
        <v>956</v>
      </c>
      <c r="E488" s="148"/>
      <c r="F488" s="149"/>
      <c r="G488" s="149"/>
      <c r="H488" s="150" t="s">
        <v>957</v>
      </c>
      <c r="I488" s="243">
        <v>8</v>
      </c>
      <c r="J488" s="183" t="s">
        <v>19</v>
      </c>
      <c r="K488" s="183"/>
      <c r="L488" s="184">
        <v>350</v>
      </c>
      <c r="M488" s="184">
        <v>320</v>
      </c>
      <c r="N488" s="184">
        <v>278</v>
      </c>
      <c r="O488" s="185">
        <v>182</v>
      </c>
      <c r="P488" s="145"/>
      <c r="Q488" s="145"/>
    </row>
    <row r="489" spans="1:17">
      <c r="A489" s="145"/>
      <c r="B489" s="229" t="s">
        <v>954</v>
      </c>
      <c r="C489" s="254"/>
      <c r="D489" s="148" t="s">
        <v>958</v>
      </c>
      <c r="E489" s="148"/>
      <c r="F489" s="149"/>
      <c r="G489" s="149"/>
      <c r="H489" s="150"/>
      <c r="I489" s="243"/>
      <c r="J489" s="183"/>
      <c r="K489" s="183"/>
      <c r="L489" s="184"/>
      <c r="M489" s="184"/>
      <c r="N489" s="184"/>
      <c r="O489" s="185"/>
      <c r="P489" s="145"/>
      <c r="Q489" s="145"/>
    </row>
    <row r="490" spans="1:17">
      <c r="A490" s="145"/>
      <c r="B490" s="229" t="s">
        <v>954</v>
      </c>
      <c r="C490" s="254"/>
      <c r="D490" s="148" t="s">
        <v>959</v>
      </c>
      <c r="E490" s="148"/>
      <c r="F490" s="149"/>
      <c r="G490" s="149"/>
      <c r="H490" s="150"/>
      <c r="I490" s="243"/>
      <c r="J490" s="183"/>
      <c r="K490" s="183"/>
      <c r="L490" s="184"/>
      <c r="M490" s="184"/>
      <c r="N490" s="184"/>
      <c r="O490" s="185"/>
      <c r="P490" s="145"/>
      <c r="Q490" s="145"/>
    </row>
    <row r="491" spans="1:17">
      <c r="A491" s="145">
        <v>84</v>
      </c>
      <c r="B491" s="229" t="s">
        <v>960</v>
      </c>
      <c r="C491" s="254" t="s">
        <v>961</v>
      </c>
      <c r="D491" s="148" t="s">
        <v>962</v>
      </c>
      <c r="E491" s="148"/>
      <c r="F491" s="149"/>
      <c r="G491" s="149"/>
      <c r="H491" s="150" t="s">
        <v>957</v>
      </c>
      <c r="I491" s="243">
        <v>14</v>
      </c>
      <c r="J491" s="183" t="s">
        <v>19</v>
      </c>
      <c r="K491" s="183"/>
      <c r="L491" s="184">
        <v>300</v>
      </c>
      <c r="M491" s="184">
        <v>350</v>
      </c>
      <c r="N491" s="184">
        <v>267</v>
      </c>
      <c r="O491" s="185">
        <v>164</v>
      </c>
      <c r="P491" s="145"/>
      <c r="Q491" s="145"/>
    </row>
    <row r="492" spans="1:17">
      <c r="A492" s="145"/>
      <c r="B492" s="229" t="s">
        <v>960</v>
      </c>
      <c r="C492" s="254"/>
      <c r="D492" s="148" t="s">
        <v>963</v>
      </c>
      <c r="E492" s="148"/>
      <c r="F492" s="149"/>
      <c r="G492" s="149"/>
      <c r="H492" s="150"/>
      <c r="I492" s="243"/>
      <c r="J492" s="183"/>
      <c r="K492" s="183"/>
      <c r="L492" s="184"/>
      <c r="M492" s="184"/>
      <c r="N492" s="184"/>
      <c r="O492" s="185"/>
      <c r="P492" s="145"/>
      <c r="Q492" s="145"/>
    </row>
    <row r="493" spans="1:17">
      <c r="A493" s="145">
        <v>85</v>
      </c>
      <c r="B493" s="229" t="s">
        <v>964</v>
      </c>
      <c r="C493" s="253" t="s">
        <v>792</v>
      </c>
      <c r="D493" s="148" t="s">
        <v>964</v>
      </c>
      <c r="E493" s="148"/>
      <c r="F493" s="149"/>
      <c r="G493" s="149"/>
      <c r="H493" s="150" t="s">
        <v>957</v>
      </c>
      <c r="I493" s="243">
        <v>2</v>
      </c>
      <c r="J493" s="183" t="s">
        <v>19</v>
      </c>
      <c r="K493" s="183"/>
      <c r="L493" s="184">
        <v>300</v>
      </c>
      <c r="M493" s="184">
        <v>200</v>
      </c>
      <c r="N493" s="184">
        <v>223</v>
      </c>
      <c r="O493" s="185">
        <v>157</v>
      </c>
      <c r="P493" s="145"/>
      <c r="Q493" s="145"/>
    </row>
    <row r="494" spans="1:17">
      <c r="A494" s="145"/>
      <c r="B494" s="229" t="s">
        <v>964</v>
      </c>
      <c r="C494" s="253"/>
      <c r="D494" s="148" t="s">
        <v>965</v>
      </c>
      <c r="E494" s="148"/>
      <c r="F494" s="149"/>
      <c r="G494" s="149"/>
      <c r="H494" s="150"/>
      <c r="I494" s="243"/>
      <c r="J494" s="183"/>
      <c r="K494" s="183"/>
      <c r="L494" s="184"/>
      <c r="M494" s="184"/>
      <c r="N494" s="184"/>
      <c r="O494" s="185"/>
      <c r="P494" s="145"/>
      <c r="Q494" s="145"/>
    </row>
    <row r="495" spans="1:17">
      <c r="A495" s="145">
        <v>86</v>
      </c>
      <c r="B495" s="229" t="s">
        <v>966</v>
      </c>
      <c r="C495" s="253" t="s">
        <v>780</v>
      </c>
      <c r="D495" s="148" t="s">
        <v>966</v>
      </c>
      <c r="E495" s="148"/>
      <c r="F495" s="149"/>
      <c r="G495" s="149"/>
      <c r="H495" s="150" t="s">
        <v>957</v>
      </c>
      <c r="I495" s="243">
        <v>8</v>
      </c>
      <c r="J495" s="183" t="s">
        <v>19</v>
      </c>
      <c r="K495" s="183"/>
      <c r="L495" s="184">
        <v>200</v>
      </c>
      <c r="M495" s="184">
        <v>230</v>
      </c>
      <c r="N495" s="184">
        <v>243</v>
      </c>
      <c r="O495" s="185">
        <v>65</v>
      </c>
      <c r="P495" s="145"/>
      <c r="Q495" s="145"/>
    </row>
    <row r="496" spans="1:17">
      <c r="A496" s="145">
        <v>87</v>
      </c>
      <c r="B496" s="229" t="s">
        <v>967</v>
      </c>
      <c r="C496" s="253" t="s">
        <v>968</v>
      </c>
      <c r="D496" s="148" t="s">
        <v>967</v>
      </c>
      <c r="E496" s="148"/>
      <c r="F496" s="149"/>
      <c r="G496" s="149"/>
      <c r="H496" s="150" t="s">
        <v>957</v>
      </c>
      <c r="I496" s="243">
        <v>2</v>
      </c>
      <c r="J496" s="183" t="s">
        <v>19</v>
      </c>
      <c r="K496" s="183"/>
      <c r="L496" s="184">
        <v>250</v>
      </c>
      <c r="M496" s="184">
        <v>300</v>
      </c>
      <c r="N496" s="184">
        <v>290</v>
      </c>
      <c r="O496" s="185">
        <v>127</v>
      </c>
      <c r="P496" s="145"/>
      <c r="Q496" s="145"/>
    </row>
    <row r="497" spans="1:17">
      <c r="A497" s="145"/>
      <c r="B497" s="229" t="s">
        <v>967</v>
      </c>
      <c r="C497" s="253"/>
      <c r="D497" s="148" t="s">
        <v>969</v>
      </c>
      <c r="E497" s="148"/>
      <c r="F497" s="149"/>
      <c r="G497" s="149"/>
      <c r="H497" s="150"/>
      <c r="I497" s="243"/>
      <c r="J497" s="183"/>
      <c r="K497" s="183"/>
      <c r="L497" s="184"/>
      <c r="M497" s="184"/>
      <c r="N497" s="184"/>
      <c r="O497" s="185"/>
      <c r="P497" s="145"/>
      <c r="Q497" s="145"/>
    </row>
    <row r="498" spans="1:17">
      <c r="A498" s="145">
        <v>88</v>
      </c>
      <c r="B498" s="229" t="s">
        <v>970</v>
      </c>
      <c r="C498" s="253" t="s">
        <v>971</v>
      </c>
      <c r="D498" s="148" t="s">
        <v>970</v>
      </c>
      <c r="E498" s="148"/>
      <c r="F498" s="149"/>
      <c r="G498" s="149"/>
      <c r="H498" s="150" t="s">
        <v>957</v>
      </c>
      <c r="I498" s="243">
        <v>2</v>
      </c>
      <c r="J498" s="183" t="s">
        <v>19</v>
      </c>
      <c r="K498" s="183"/>
      <c r="L498" s="184">
        <v>670</v>
      </c>
      <c r="M498" s="184">
        <v>450</v>
      </c>
      <c r="N498" s="184">
        <v>517</v>
      </c>
      <c r="O498" s="185">
        <v>911</v>
      </c>
      <c r="P498" s="145"/>
      <c r="Q498" s="145"/>
    </row>
    <row r="499" spans="1:17">
      <c r="A499" s="145">
        <v>89</v>
      </c>
      <c r="B499" s="229" t="s">
        <v>970</v>
      </c>
      <c r="C499" s="253" t="s">
        <v>972</v>
      </c>
      <c r="D499" s="148" t="s">
        <v>973</v>
      </c>
      <c r="E499" s="148"/>
      <c r="F499" s="149"/>
      <c r="G499" s="149"/>
      <c r="H499" s="150" t="s">
        <v>957</v>
      </c>
      <c r="I499" s="243">
        <v>2</v>
      </c>
      <c r="J499" s="183" t="s">
        <v>19</v>
      </c>
      <c r="K499" s="183"/>
      <c r="L499" s="184">
        <v>245</v>
      </c>
      <c r="M499" s="184">
        <v>272</v>
      </c>
      <c r="N499" s="184">
        <v>245</v>
      </c>
      <c r="O499" s="185">
        <v>96</v>
      </c>
      <c r="P499" s="145"/>
      <c r="Q499" s="145"/>
    </row>
    <row r="500" spans="1:17">
      <c r="A500" s="145">
        <v>90</v>
      </c>
      <c r="B500" s="229" t="s">
        <v>974</v>
      </c>
      <c r="C500" s="253" t="s">
        <v>975</v>
      </c>
      <c r="D500" s="148" t="s">
        <v>976</v>
      </c>
      <c r="E500" s="148"/>
      <c r="F500" s="149"/>
      <c r="G500" s="149"/>
      <c r="H500" s="150" t="s">
        <v>957</v>
      </c>
      <c r="I500" s="243">
        <v>4</v>
      </c>
      <c r="J500" s="183" t="s">
        <v>19</v>
      </c>
      <c r="K500" s="183"/>
      <c r="L500" s="184">
        <v>300</v>
      </c>
      <c r="M500" s="184">
        <v>230</v>
      </c>
      <c r="N500" s="184">
        <v>265</v>
      </c>
      <c r="O500" s="185">
        <v>106</v>
      </c>
      <c r="P500" s="145"/>
      <c r="Q500" s="145"/>
    </row>
    <row r="501" spans="1:17">
      <c r="A501" s="145"/>
      <c r="B501" s="229" t="s">
        <v>974</v>
      </c>
      <c r="C501" s="253"/>
      <c r="D501" s="148" t="s">
        <v>977</v>
      </c>
      <c r="E501" s="148"/>
      <c r="F501" s="149"/>
      <c r="G501" s="149"/>
      <c r="H501" s="150"/>
      <c r="I501" s="243"/>
      <c r="J501" s="183"/>
      <c r="K501" s="183"/>
      <c r="L501" s="184"/>
      <c r="M501" s="184"/>
      <c r="N501" s="184"/>
      <c r="O501" s="185"/>
      <c r="P501" s="145"/>
      <c r="Q501" s="145"/>
    </row>
    <row r="502" spans="1:17">
      <c r="A502" s="145">
        <v>91</v>
      </c>
      <c r="B502" s="229" t="s">
        <v>978</v>
      </c>
      <c r="C502" s="253" t="s">
        <v>979</v>
      </c>
      <c r="D502" s="148" t="s">
        <v>980</v>
      </c>
      <c r="E502" s="148"/>
      <c r="F502" s="149"/>
      <c r="G502" s="149"/>
      <c r="H502" s="150" t="s">
        <v>957</v>
      </c>
      <c r="I502" s="243">
        <v>4</v>
      </c>
      <c r="J502" s="183" t="s">
        <v>19</v>
      </c>
      <c r="K502" s="183"/>
      <c r="L502" s="184">
        <v>300</v>
      </c>
      <c r="M502" s="184">
        <v>200</v>
      </c>
      <c r="N502" s="184">
        <v>223</v>
      </c>
      <c r="O502" s="185">
        <v>78</v>
      </c>
      <c r="P502" s="145"/>
      <c r="Q502" s="145"/>
    </row>
    <row r="503" spans="1:17">
      <c r="A503" s="145"/>
      <c r="B503" s="229" t="s">
        <v>978</v>
      </c>
      <c r="C503" s="253"/>
      <c r="D503" s="148" t="s">
        <v>981</v>
      </c>
      <c r="E503" s="148"/>
      <c r="F503" s="149"/>
      <c r="G503" s="149"/>
      <c r="H503" s="150"/>
      <c r="I503" s="243"/>
      <c r="J503" s="183"/>
      <c r="K503" s="183"/>
      <c r="L503" s="184"/>
      <c r="M503" s="184"/>
      <c r="N503" s="184"/>
      <c r="O503" s="185"/>
      <c r="P503" s="145"/>
      <c r="Q503" s="145"/>
    </row>
    <row r="504" spans="1:17">
      <c r="A504" s="145">
        <v>92</v>
      </c>
      <c r="B504" s="229" t="s">
        <v>982</v>
      </c>
      <c r="C504" s="253" t="s">
        <v>768</v>
      </c>
      <c r="D504" s="148" t="s">
        <v>982</v>
      </c>
      <c r="E504" s="148"/>
      <c r="F504" s="149"/>
      <c r="G504" s="149"/>
      <c r="H504" s="150" t="s">
        <v>957</v>
      </c>
      <c r="I504" s="243">
        <v>2</v>
      </c>
      <c r="J504" s="183" t="s">
        <v>19</v>
      </c>
      <c r="K504" s="183"/>
      <c r="L504" s="184">
        <v>180</v>
      </c>
      <c r="M504" s="184">
        <v>200</v>
      </c>
      <c r="N504" s="184">
        <v>233</v>
      </c>
      <c r="O504" s="185">
        <v>49</v>
      </c>
      <c r="P504" s="145"/>
      <c r="Q504" s="145"/>
    </row>
    <row r="505" spans="1:17">
      <c r="A505" s="145">
        <v>93</v>
      </c>
      <c r="B505" s="229" t="s">
        <v>983</v>
      </c>
      <c r="C505" s="147" t="s">
        <v>984</v>
      </c>
      <c r="D505" s="230" t="s">
        <v>983</v>
      </c>
      <c r="E505" s="230"/>
      <c r="F505" s="149"/>
      <c r="G505" s="149"/>
      <c r="H505" s="150" t="s">
        <v>985</v>
      </c>
      <c r="I505" s="243">
        <v>16</v>
      </c>
      <c r="J505" s="183" t="s">
        <v>130</v>
      </c>
      <c r="K505" s="183"/>
      <c r="L505" s="184">
        <v>250</v>
      </c>
      <c r="M505" s="184">
        <v>280</v>
      </c>
      <c r="N505" s="184">
        <v>220</v>
      </c>
      <c r="O505" s="185">
        <v>77</v>
      </c>
      <c r="P505" s="145"/>
      <c r="Q505" s="145"/>
    </row>
    <row r="506" spans="1:17">
      <c r="A506" s="145">
        <v>94</v>
      </c>
      <c r="B506" s="229" t="s">
        <v>986</v>
      </c>
      <c r="C506" s="147" t="s">
        <v>987</v>
      </c>
      <c r="D506" s="230" t="s">
        <v>986</v>
      </c>
      <c r="E506" s="230"/>
      <c r="F506" s="152"/>
      <c r="G506" s="152"/>
      <c r="H506" s="150" t="s">
        <v>985</v>
      </c>
      <c r="I506" s="246">
        <v>8</v>
      </c>
      <c r="J506" s="183" t="s">
        <v>130</v>
      </c>
      <c r="K506" s="183"/>
      <c r="L506" s="184">
        <v>350</v>
      </c>
      <c r="M506" s="184">
        <v>400</v>
      </c>
      <c r="N506" s="184">
        <v>260</v>
      </c>
      <c r="O506" s="185">
        <v>209</v>
      </c>
      <c r="P506" s="145"/>
      <c r="Q506" s="145"/>
    </row>
    <row r="507" spans="1:17">
      <c r="A507" s="145"/>
      <c r="B507" s="229" t="s">
        <v>986</v>
      </c>
      <c r="C507" s="147"/>
      <c r="D507" s="230" t="s">
        <v>988</v>
      </c>
      <c r="E507" s="230"/>
      <c r="F507" s="152"/>
      <c r="G507" s="152"/>
      <c r="H507" s="150"/>
      <c r="I507" s="246"/>
      <c r="J507" s="183"/>
      <c r="K507" s="183"/>
      <c r="L507" s="184"/>
      <c r="M507" s="184"/>
      <c r="N507" s="184"/>
      <c r="O507" s="185"/>
      <c r="P507" s="145"/>
      <c r="Q507" s="145"/>
    </row>
    <row r="508" spans="1:17">
      <c r="A508" s="145">
        <v>95</v>
      </c>
      <c r="B508" s="229" t="s">
        <v>989</v>
      </c>
      <c r="C508" s="147" t="s">
        <v>990</v>
      </c>
      <c r="D508" s="230" t="s">
        <v>989</v>
      </c>
      <c r="E508" s="230"/>
      <c r="F508" s="152"/>
      <c r="G508" s="152"/>
      <c r="H508" s="150" t="s">
        <v>985</v>
      </c>
      <c r="I508" s="246">
        <v>2</v>
      </c>
      <c r="J508" s="183" t="s">
        <v>130</v>
      </c>
      <c r="K508" s="183"/>
      <c r="L508" s="256">
        <v>500</v>
      </c>
      <c r="M508" s="184">
        <v>680</v>
      </c>
      <c r="N508" s="184">
        <v>490</v>
      </c>
      <c r="O508" s="185"/>
      <c r="P508" s="145"/>
      <c r="Q508" s="145"/>
    </row>
    <row r="509" spans="1:17">
      <c r="A509" s="145"/>
      <c r="B509" s="229" t="s">
        <v>989</v>
      </c>
      <c r="C509" s="147"/>
      <c r="D509" s="230" t="s">
        <v>991</v>
      </c>
      <c r="E509" s="230"/>
      <c r="F509" s="152"/>
      <c r="G509" s="152"/>
      <c r="H509" s="150"/>
      <c r="I509" s="246"/>
      <c r="J509" s="183"/>
      <c r="K509" s="183"/>
      <c r="L509" s="256"/>
      <c r="M509" s="184"/>
      <c r="N509" s="184"/>
      <c r="O509" s="185"/>
      <c r="P509" s="145"/>
      <c r="Q509" s="145"/>
    </row>
    <row r="510" spans="1:17">
      <c r="A510" s="145">
        <v>96</v>
      </c>
      <c r="B510" s="229" t="s">
        <v>992</v>
      </c>
      <c r="C510" s="247" t="s">
        <v>993</v>
      </c>
      <c r="D510" s="230" t="s">
        <v>992</v>
      </c>
      <c r="E510" s="148"/>
      <c r="F510" s="152"/>
      <c r="G510" s="152"/>
      <c r="H510" s="150" t="s">
        <v>985</v>
      </c>
      <c r="I510" s="243">
        <v>2</v>
      </c>
      <c r="J510" s="183" t="s">
        <v>130</v>
      </c>
      <c r="K510" s="183"/>
      <c r="L510" s="184">
        <v>548</v>
      </c>
      <c r="M510" s="184">
        <v>705</v>
      </c>
      <c r="N510" s="184">
        <v>450</v>
      </c>
      <c r="O510" s="185">
        <v>907</v>
      </c>
      <c r="P510" s="145"/>
      <c r="Q510" s="145"/>
    </row>
    <row r="511" spans="1:17">
      <c r="A511" s="145"/>
      <c r="B511" s="229" t="s">
        <v>992</v>
      </c>
      <c r="C511" s="247"/>
      <c r="D511" s="230" t="s">
        <v>994</v>
      </c>
      <c r="E511" s="148"/>
      <c r="F511" s="152"/>
      <c r="G511" s="152"/>
      <c r="H511" s="150"/>
      <c r="I511" s="243"/>
      <c r="J511" s="183"/>
      <c r="K511" s="183"/>
      <c r="L511" s="184"/>
      <c r="M511" s="184"/>
      <c r="N511" s="184"/>
      <c r="O511" s="185"/>
      <c r="P511" s="145"/>
      <c r="Q511" s="145"/>
    </row>
    <row r="512" spans="1:17">
      <c r="A512" s="145">
        <v>97</v>
      </c>
      <c r="B512" s="229" t="s">
        <v>995</v>
      </c>
      <c r="C512" s="247" t="s">
        <v>996</v>
      </c>
      <c r="D512" s="230" t="s">
        <v>995</v>
      </c>
      <c r="E512" s="230"/>
      <c r="F512" s="152"/>
      <c r="G512" s="152"/>
      <c r="H512" s="150" t="s">
        <v>985</v>
      </c>
      <c r="I512" s="246">
        <v>10</v>
      </c>
      <c r="J512" s="183" t="s">
        <v>130</v>
      </c>
      <c r="K512" s="183"/>
      <c r="L512" s="184">
        <v>400</v>
      </c>
      <c r="M512" s="184">
        <v>400</v>
      </c>
      <c r="N512" s="184">
        <v>253</v>
      </c>
      <c r="O512" s="185">
        <v>248</v>
      </c>
      <c r="P512" s="145"/>
      <c r="Q512" s="145"/>
    </row>
    <row r="513" spans="1:17">
      <c r="A513" s="145"/>
      <c r="B513" s="229" t="s">
        <v>995</v>
      </c>
      <c r="C513" s="247"/>
      <c r="D513" s="230" t="s">
        <v>997</v>
      </c>
      <c r="E513" s="230"/>
      <c r="F513" s="152"/>
      <c r="G513" s="152"/>
      <c r="H513" s="150"/>
      <c r="I513" s="246"/>
      <c r="J513" s="183"/>
      <c r="K513" s="183"/>
      <c r="L513" s="184"/>
      <c r="M513" s="184"/>
      <c r="N513" s="184"/>
      <c r="O513" s="185"/>
      <c r="P513" s="145"/>
      <c r="Q513" s="145"/>
    </row>
    <row r="514" spans="1:17">
      <c r="A514" s="145">
        <v>98</v>
      </c>
      <c r="B514" s="229" t="s">
        <v>998</v>
      </c>
      <c r="C514" s="247" t="s">
        <v>972</v>
      </c>
      <c r="D514" s="148" t="s">
        <v>998</v>
      </c>
      <c r="E514" s="148"/>
      <c r="F514" s="152"/>
      <c r="G514" s="152"/>
      <c r="H514" s="150" t="s">
        <v>985</v>
      </c>
      <c r="I514" s="243">
        <v>2</v>
      </c>
      <c r="J514" s="183" t="s">
        <v>130</v>
      </c>
      <c r="K514" s="183"/>
      <c r="L514" s="184">
        <v>300</v>
      </c>
      <c r="M514" s="184">
        <v>280</v>
      </c>
      <c r="N514" s="184">
        <v>225</v>
      </c>
      <c r="O514" s="185">
        <v>110</v>
      </c>
      <c r="P514" s="145"/>
      <c r="Q514" s="145"/>
    </row>
    <row r="515" spans="1:17">
      <c r="A515" s="145">
        <v>99</v>
      </c>
      <c r="B515" s="229" t="s">
        <v>999</v>
      </c>
      <c r="C515" s="247" t="s">
        <v>1000</v>
      </c>
      <c r="D515" s="148" t="s">
        <v>1001</v>
      </c>
      <c r="E515" s="148"/>
      <c r="F515" s="152"/>
      <c r="G515" s="152"/>
      <c r="H515" s="150" t="s">
        <v>985</v>
      </c>
      <c r="I515" s="243">
        <v>2</v>
      </c>
      <c r="J515" s="183" t="s">
        <v>130</v>
      </c>
      <c r="K515" s="183"/>
      <c r="L515" s="184">
        <v>240</v>
      </c>
      <c r="M515" s="184">
        <v>280</v>
      </c>
      <c r="N515" s="184">
        <v>400</v>
      </c>
      <c r="O515" s="185">
        <v>144</v>
      </c>
      <c r="P515" s="145"/>
      <c r="Q515" s="145"/>
    </row>
    <row r="516" spans="1:17">
      <c r="A516" s="145"/>
      <c r="B516" s="229" t="s">
        <v>999</v>
      </c>
      <c r="C516" s="247"/>
      <c r="D516" s="148" t="s">
        <v>1002</v>
      </c>
      <c r="E516" s="148"/>
      <c r="F516" s="152"/>
      <c r="G516" s="152"/>
      <c r="H516" s="150" t="s">
        <v>985</v>
      </c>
      <c r="I516" s="243">
        <v>2</v>
      </c>
      <c r="J516" s="183" t="s">
        <v>130</v>
      </c>
      <c r="K516" s="183"/>
      <c r="L516" s="184">
        <v>240</v>
      </c>
      <c r="M516" s="184">
        <v>280</v>
      </c>
      <c r="N516" s="184">
        <v>400</v>
      </c>
      <c r="O516" s="185">
        <v>144</v>
      </c>
      <c r="P516" s="145"/>
      <c r="Q516" s="145"/>
    </row>
    <row r="517" spans="1:17">
      <c r="A517" s="145">
        <v>100</v>
      </c>
      <c r="B517" s="229" t="s">
        <v>1003</v>
      </c>
      <c r="C517" s="247" t="s">
        <v>1004</v>
      </c>
      <c r="D517" s="148" t="s">
        <v>1003</v>
      </c>
      <c r="E517" s="148"/>
      <c r="F517" s="152"/>
      <c r="G517" s="152"/>
      <c r="H517" s="150" t="s">
        <v>985</v>
      </c>
      <c r="I517" s="243">
        <v>8</v>
      </c>
      <c r="J517" s="183" t="s">
        <v>130</v>
      </c>
      <c r="K517" s="183"/>
      <c r="L517" s="184">
        <v>250</v>
      </c>
      <c r="M517" s="184">
        <v>280</v>
      </c>
      <c r="N517" s="184">
        <v>400</v>
      </c>
      <c r="O517" s="185">
        <v>238</v>
      </c>
      <c r="P517" s="145"/>
      <c r="Q517" s="145"/>
    </row>
    <row r="518" spans="1:17">
      <c r="A518" s="145"/>
      <c r="B518" s="229" t="s">
        <v>1003</v>
      </c>
      <c r="C518" s="247"/>
      <c r="D518" s="148" t="s">
        <v>1005</v>
      </c>
      <c r="E518" s="148"/>
      <c r="F518" s="152"/>
      <c r="G518" s="152"/>
      <c r="H518" s="150"/>
      <c r="I518" s="243"/>
      <c r="J518" s="183"/>
      <c r="K518" s="183"/>
      <c r="L518" s="184"/>
      <c r="M518" s="184"/>
      <c r="N518" s="184"/>
      <c r="O518" s="185"/>
      <c r="P518" s="145"/>
      <c r="Q518" s="145"/>
    </row>
    <row r="519" spans="1:17">
      <c r="A519" s="145">
        <v>101</v>
      </c>
      <c r="B519" s="229" t="s">
        <v>1006</v>
      </c>
      <c r="C519" s="147" t="s">
        <v>1007</v>
      </c>
      <c r="D519" s="230" t="s">
        <v>1006</v>
      </c>
      <c r="E519" s="230"/>
      <c r="F519" s="149"/>
      <c r="G519" s="149"/>
      <c r="H519" s="150" t="s">
        <v>1008</v>
      </c>
      <c r="I519" s="243">
        <v>2</v>
      </c>
      <c r="J519" s="183" t="s">
        <v>130</v>
      </c>
      <c r="K519" s="183"/>
      <c r="L519" s="184">
        <v>290</v>
      </c>
      <c r="M519" s="184">
        <v>320</v>
      </c>
      <c r="N519" s="184">
        <v>220</v>
      </c>
      <c r="O519" s="185">
        <v>250</v>
      </c>
      <c r="P519" s="145"/>
      <c r="Q519" s="145"/>
    </row>
    <row r="520" spans="1:17">
      <c r="A520" s="145">
        <v>102</v>
      </c>
      <c r="B520" s="229" t="s">
        <v>1009</v>
      </c>
      <c r="C520" s="147" t="s">
        <v>1010</v>
      </c>
      <c r="D520" s="230" t="s">
        <v>1009</v>
      </c>
      <c r="E520" s="230"/>
      <c r="F520" s="152"/>
      <c r="G520" s="152"/>
      <c r="H520" s="150" t="s">
        <v>1008</v>
      </c>
      <c r="I520" s="246">
        <v>8</v>
      </c>
      <c r="J520" s="183" t="s">
        <v>130</v>
      </c>
      <c r="K520" s="183"/>
      <c r="L520" s="184">
        <v>450</v>
      </c>
      <c r="M520" s="184">
        <v>300</v>
      </c>
      <c r="N520" s="184">
        <v>245</v>
      </c>
      <c r="O520" s="185">
        <v>189</v>
      </c>
      <c r="P520" s="145"/>
      <c r="Q520" s="145"/>
    </row>
    <row r="521" ht="28.5" spans="1:17">
      <c r="A521" s="145">
        <v>103</v>
      </c>
      <c r="B521" s="229" t="s">
        <v>1011</v>
      </c>
      <c r="C521" s="147" t="s">
        <v>1012</v>
      </c>
      <c r="D521" s="230" t="s">
        <v>1011</v>
      </c>
      <c r="E521" s="230"/>
      <c r="F521" s="152"/>
      <c r="G521" s="152"/>
      <c r="H521" s="150" t="s">
        <v>1008</v>
      </c>
      <c r="I521" s="246" t="s">
        <v>773</v>
      </c>
      <c r="J521" s="183" t="s">
        <v>130</v>
      </c>
      <c r="K521" s="183"/>
      <c r="L521" s="256">
        <v>400</v>
      </c>
      <c r="M521" s="184">
        <v>390</v>
      </c>
      <c r="N521" s="184">
        <v>260</v>
      </c>
      <c r="O521" s="185">
        <v>241</v>
      </c>
      <c r="P521" s="145"/>
      <c r="Q521" s="145"/>
    </row>
    <row r="522" spans="1:17">
      <c r="A522" s="145"/>
      <c r="B522" s="229" t="s">
        <v>1011</v>
      </c>
      <c r="C522" s="147"/>
      <c r="D522" s="230" t="s">
        <v>1013</v>
      </c>
      <c r="E522" s="230"/>
      <c r="F522" s="152"/>
      <c r="G522" s="152"/>
      <c r="H522" s="150"/>
      <c r="I522" s="246"/>
      <c r="J522" s="183"/>
      <c r="K522" s="183"/>
      <c r="L522" s="256"/>
      <c r="M522" s="184"/>
      <c r="N522" s="184"/>
      <c r="O522" s="185"/>
      <c r="P522" s="145"/>
      <c r="Q522" s="145"/>
    </row>
    <row r="523" spans="1:17">
      <c r="A523" s="145">
        <v>104</v>
      </c>
      <c r="B523" s="229" t="s">
        <v>1014</v>
      </c>
      <c r="C523" s="247" t="s">
        <v>1015</v>
      </c>
      <c r="D523" s="230" t="s">
        <v>1014</v>
      </c>
      <c r="E523" s="230"/>
      <c r="F523" s="152"/>
      <c r="G523" s="152"/>
      <c r="H523" s="150" t="s">
        <v>1008</v>
      </c>
      <c r="I523" s="246">
        <v>2</v>
      </c>
      <c r="J523" s="183" t="s">
        <v>130</v>
      </c>
      <c r="K523" s="183"/>
      <c r="L523" s="184">
        <v>250</v>
      </c>
      <c r="M523" s="184">
        <v>320</v>
      </c>
      <c r="N523" s="184">
        <v>220</v>
      </c>
      <c r="O523" s="185">
        <v>110</v>
      </c>
      <c r="P523" s="145"/>
      <c r="Q523" s="145"/>
    </row>
    <row r="524" spans="1:17">
      <c r="A524" s="145">
        <v>105</v>
      </c>
      <c r="B524" s="229" t="s">
        <v>1016</v>
      </c>
      <c r="C524" s="247" t="s">
        <v>1017</v>
      </c>
      <c r="D524" s="148" t="s">
        <v>1016</v>
      </c>
      <c r="E524" s="148"/>
      <c r="F524" s="152"/>
      <c r="G524" s="152"/>
      <c r="H524" s="150" t="s">
        <v>1008</v>
      </c>
      <c r="I524" s="243">
        <v>2</v>
      </c>
      <c r="J524" s="183" t="s">
        <v>130</v>
      </c>
      <c r="K524" s="183"/>
      <c r="L524" s="184">
        <v>350</v>
      </c>
      <c r="M524" s="184">
        <v>280</v>
      </c>
      <c r="N524" s="184">
        <v>250</v>
      </c>
      <c r="O524" s="185"/>
      <c r="P524" s="145"/>
      <c r="Q524" s="145"/>
    </row>
    <row r="525" spans="1:17">
      <c r="A525" s="145">
        <v>106</v>
      </c>
      <c r="B525" s="229" t="s">
        <v>1018</v>
      </c>
      <c r="C525" s="147" t="s">
        <v>1019</v>
      </c>
      <c r="D525" s="230" t="s">
        <v>1018</v>
      </c>
      <c r="E525" s="230"/>
      <c r="F525" s="149"/>
      <c r="G525" s="149"/>
      <c r="H525" s="231" t="s">
        <v>1020</v>
      </c>
      <c r="I525" s="243">
        <v>8</v>
      </c>
      <c r="J525" s="183" t="s">
        <v>1021</v>
      </c>
      <c r="K525" s="183"/>
      <c r="L525" s="184">
        <v>230</v>
      </c>
      <c r="M525" s="184">
        <v>280</v>
      </c>
      <c r="N525" s="184">
        <v>220</v>
      </c>
      <c r="O525" s="185">
        <v>71</v>
      </c>
      <c r="P525" s="145"/>
      <c r="Q525" s="145"/>
    </row>
    <row r="526" spans="1:17">
      <c r="A526" s="145"/>
      <c r="B526" s="229" t="s">
        <v>1018</v>
      </c>
      <c r="C526" s="147"/>
      <c r="D526" s="230" t="s">
        <v>1022</v>
      </c>
      <c r="E526" s="230"/>
      <c r="F526" s="149"/>
      <c r="G526" s="149"/>
      <c r="H526" s="231"/>
      <c r="I526" s="243"/>
      <c r="J526" s="183"/>
      <c r="K526" s="183"/>
      <c r="L526" s="184"/>
      <c r="M526" s="184"/>
      <c r="N526" s="184"/>
      <c r="O526" s="185"/>
      <c r="P526" s="145"/>
      <c r="Q526" s="145"/>
    </row>
    <row r="527" ht="42.75" spans="1:17">
      <c r="A527" s="145">
        <v>107</v>
      </c>
      <c r="B527" s="229" t="s">
        <v>1023</v>
      </c>
      <c r="C527" s="147" t="s">
        <v>1024</v>
      </c>
      <c r="D527" s="230" t="s">
        <v>1023</v>
      </c>
      <c r="E527" s="230"/>
      <c r="F527" s="152"/>
      <c r="G527" s="152"/>
      <c r="H527" s="231" t="s">
        <v>1025</v>
      </c>
      <c r="I527" s="246" t="s">
        <v>1026</v>
      </c>
      <c r="J527" s="183" t="s">
        <v>130</v>
      </c>
      <c r="K527" s="183"/>
      <c r="L527" s="184">
        <v>230</v>
      </c>
      <c r="M527" s="184">
        <v>380</v>
      </c>
      <c r="N527" s="184">
        <v>227</v>
      </c>
      <c r="O527" s="185">
        <v>120</v>
      </c>
      <c r="P527" s="145"/>
      <c r="Q527" s="145"/>
    </row>
    <row r="528" spans="1:17">
      <c r="A528" s="145"/>
      <c r="B528" s="229" t="s">
        <v>1023</v>
      </c>
      <c r="C528" s="147"/>
      <c r="D528" s="230" t="s">
        <v>1027</v>
      </c>
      <c r="E528" s="230"/>
      <c r="F528" s="152"/>
      <c r="G528" s="152"/>
      <c r="H528" s="231"/>
      <c r="I528" s="246"/>
      <c r="J528" s="183"/>
      <c r="K528" s="183"/>
      <c r="L528" s="184"/>
      <c r="M528" s="184"/>
      <c r="N528" s="184"/>
      <c r="O528" s="185"/>
      <c r="P528" s="145"/>
      <c r="Q528" s="145"/>
    </row>
    <row r="529" spans="1:17">
      <c r="A529" s="145">
        <v>108</v>
      </c>
      <c r="B529" s="229" t="s">
        <v>1009</v>
      </c>
      <c r="C529" s="147" t="s">
        <v>1028</v>
      </c>
      <c r="D529" s="230" t="s">
        <v>1009</v>
      </c>
      <c r="E529" s="230"/>
      <c r="F529" s="152"/>
      <c r="G529" s="152"/>
      <c r="H529" s="231" t="s">
        <v>1020</v>
      </c>
      <c r="I529" s="246">
        <v>2</v>
      </c>
      <c r="J529" s="183" t="s">
        <v>1029</v>
      </c>
      <c r="K529" s="183"/>
      <c r="L529" s="256">
        <v>230</v>
      </c>
      <c r="M529" s="184">
        <v>370</v>
      </c>
      <c r="N529" s="184">
        <v>362</v>
      </c>
      <c r="O529" s="185">
        <v>190</v>
      </c>
      <c r="P529" s="145"/>
      <c r="Q529" s="145"/>
    </row>
    <row r="530" spans="1:17">
      <c r="A530" s="145">
        <v>109</v>
      </c>
      <c r="B530" s="229" t="s">
        <v>1011</v>
      </c>
      <c r="C530" s="247" t="s">
        <v>1030</v>
      </c>
      <c r="D530" s="230" t="s">
        <v>1011</v>
      </c>
      <c r="E530" s="148"/>
      <c r="F530" s="152"/>
      <c r="G530" s="152"/>
      <c r="H530" s="231" t="s">
        <v>1020</v>
      </c>
      <c r="I530" s="243">
        <v>2</v>
      </c>
      <c r="J530" s="183" t="s">
        <v>1029</v>
      </c>
      <c r="K530" s="183"/>
      <c r="L530" s="184">
        <v>350</v>
      </c>
      <c r="M530" s="184">
        <v>380</v>
      </c>
      <c r="N530" s="184">
        <v>380</v>
      </c>
      <c r="O530" s="185">
        <v>250</v>
      </c>
      <c r="P530" s="145"/>
      <c r="Q530" s="145"/>
    </row>
    <row r="531" ht="42.75" spans="1:17">
      <c r="A531" s="145">
        <v>110</v>
      </c>
      <c r="B531" s="229" t="s">
        <v>1031</v>
      </c>
      <c r="C531" s="247" t="s">
        <v>1032</v>
      </c>
      <c r="D531" s="230" t="s">
        <v>1033</v>
      </c>
      <c r="E531" s="230"/>
      <c r="F531" s="152"/>
      <c r="G531" s="152"/>
      <c r="H531" s="231" t="s">
        <v>1020</v>
      </c>
      <c r="I531" s="246" t="s">
        <v>1026</v>
      </c>
      <c r="J531" s="183" t="s">
        <v>130</v>
      </c>
      <c r="K531" s="183"/>
      <c r="L531" s="184">
        <v>300</v>
      </c>
      <c r="M531" s="184">
        <v>280</v>
      </c>
      <c r="N531" s="184">
        <v>235</v>
      </c>
      <c r="O531" s="185">
        <v>120</v>
      </c>
      <c r="P531" s="145"/>
      <c r="Q531" s="145"/>
    </row>
    <row r="532" spans="1:17">
      <c r="A532" s="145"/>
      <c r="B532" s="229" t="s">
        <v>1031</v>
      </c>
      <c r="C532" s="247"/>
      <c r="D532" s="230" t="s">
        <v>1034</v>
      </c>
      <c r="E532" s="230"/>
      <c r="F532" s="152"/>
      <c r="G532" s="152"/>
      <c r="H532" s="231"/>
      <c r="I532" s="246"/>
      <c r="J532" s="183"/>
      <c r="K532" s="183"/>
      <c r="L532" s="184"/>
      <c r="M532" s="184"/>
      <c r="N532" s="184"/>
      <c r="O532" s="185"/>
      <c r="P532" s="145"/>
      <c r="Q532" s="145"/>
    </row>
    <row r="533" spans="1:17">
      <c r="A533" s="145">
        <v>111</v>
      </c>
      <c r="B533" s="229" t="s">
        <v>1022</v>
      </c>
      <c r="C533" s="247" t="s">
        <v>1035</v>
      </c>
      <c r="D533" s="148" t="s">
        <v>1022</v>
      </c>
      <c r="E533" s="148"/>
      <c r="F533" s="152"/>
      <c r="G533" s="152"/>
      <c r="H533" s="267" t="s">
        <v>1008</v>
      </c>
      <c r="I533" s="243">
        <v>2</v>
      </c>
      <c r="J533" s="183" t="s">
        <v>1029</v>
      </c>
      <c r="K533" s="183"/>
      <c r="L533" s="184">
        <v>250</v>
      </c>
      <c r="M533" s="184">
        <v>430</v>
      </c>
      <c r="N533" s="184">
        <v>294</v>
      </c>
      <c r="O533" s="185">
        <v>192</v>
      </c>
      <c r="P533" s="145"/>
      <c r="Q533" s="145"/>
    </row>
    <row r="534" spans="1:17">
      <c r="A534" s="145">
        <v>112</v>
      </c>
      <c r="B534" s="229" t="s">
        <v>1036</v>
      </c>
      <c r="C534" s="147" t="s">
        <v>1037</v>
      </c>
      <c r="D534" s="230" t="s">
        <v>1036</v>
      </c>
      <c r="E534" s="230"/>
      <c r="F534" s="152"/>
      <c r="G534" s="152"/>
      <c r="H534" s="231" t="s">
        <v>1038</v>
      </c>
      <c r="I534" s="246">
        <v>2</v>
      </c>
      <c r="J534" s="183" t="s">
        <v>1029</v>
      </c>
      <c r="K534" s="183"/>
      <c r="L534" s="256">
        <v>250</v>
      </c>
      <c r="M534" s="184">
        <v>430</v>
      </c>
      <c r="N534" s="184">
        <v>285</v>
      </c>
      <c r="O534" s="185">
        <v>190</v>
      </c>
      <c r="P534" s="145"/>
      <c r="Q534" s="145"/>
    </row>
    <row r="535" spans="1:17">
      <c r="A535" s="145">
        <v>113</v>
      </c>
      <c r="B535" s="229" t="s">
        <v>1039</v>
      </c>
      <c r="C535" s="247" t="s">
        <v>1040</v>
      </c>
      <c r="D535" s="148" t="s">
        <v>1039</v>
      </c>
      <c r="E535" s="148"/>
      <c r="F535" s="149"/>
      <c r="G535" s="149"/>
      <c r="H535" s="267" t="s">
        <v>1041</v>
      </c>
      <c r="I535" s="243">
        <v>2</v>
      </c>
      <c r="J535" s="183" t="s">
        <v>1042</v>
      </c>
      <c r="K535" s="183"/>
      <c r="L535" s="184">
        <v>340</v>
      </c>
      <c r="M535" s="184">
        <v>280</v>
      </c>
      <c r="N535" s="184">
        <v>260</v>
      </c>
      <c r="O535" s="185">
        <v>135</v>
      </c>
      <c r="P535" s="145"/>
      <c r="Q535" s="145"/>
    </row>
    <row r="536" spans="1:17">
      <c r="A536" s="145">
        <v>114</v>
      </c>
      <c r="B536" s="229" t="s">
        <v>1043</v>
      </c>
      <c r="C536" s="247" t="s">
        <v>1044</v>
      </c>
      <c r="D536" s="148" t="s">
        <v>1043</v>
      </c>
      <c r="E536" s="148"/>
      <c r="F536" s="152"/>
      <c r="G536" s="152"/>
      <c r="H536" s="267"/>
      <c r="I536" s="243">
        <v>2</v>
      </c>
      <c r="J536" s="183" t="s">
        <v>1042</v>
      </c>
      <c r="K536" s="183"/>
      <c r="L536" s="184">
        <v>350</v>
      </c>
      <c r="M536" s="184">
        <v>280</v>
      </c>
      <c r="N536" s="184">
        <v>300</v>
      </c>
      <c r="O536" s="185">
        <v>160</v>
      </c>
      <c r="P536" s="145"/>
      <c r="Q536" s="145"/>
    </row>
    <row r="537" spans="1:17">
      <c r="A537" s="145">
        <v>115</v>
      </c>
      <c r="B537" s="229" t="s">
        <v>1045</v>
      </c>
      <c r="C537" s="247" t="s">
        <v>1046</v>
      </c>
      <c r="D537" s="148" t="s">
        <v>1045</v>
      </c>
      <c r="E537" s="148"/>
      <c r="F537" s="152"/>
      <c r="G537" s="152"/>
      <c r="H537" s="267"/>
      <c r="I537" s="243">
        <v>2</v>
      </c>
      <c r="J537" s="183" t="s">
        <v>1042</v>
      </c>
      <c r="K537" s="183"/>
      <c r="L537" s="184">
        <v>280</v>
      </c>
      <c r="M537" s="184">
        <v>300</v>
      </c>
      <c r="N537" s="184">
        <v>155</v>
      </c>
      <c r="O537" s="185"/>
      <c r="P537" s="145"/>
      <c r="Q537" s="145"/>
    </row>
    <row r="538" spans="1:17">
      <c r="A538" s="145">
        <v>116</v>
      </c>
      <c r="B538" s="229" t="s">
        <v>1045</v>
      </c>
      <c r="C538" s="247" t="s">
        <v>1047</v>
      </c>
      <c r="D538" s="148" t="s">
        <v>1045</v>
      </c>
      <c r="E538" s="148"/>
      <c r="F538" s="152"/>
      <c r="G538" s="152"/>
      <c r="H538" s="267"/>
      <c r="I538" s="243">
        <v>2</v>
      </c>
      <c r="J538" s="183" t="s">
        <v>1042</v>
      </c>
      <c r="K538" s="183"/>
      <c r="L538" s="184">
        <v>350</v>
      </c>
      <c r="M538" s="184">
        <v>280</v>
      </c>
      <c r="N538" s="184">
        <v>300</v>
      </c>
      <c r="O538" s="185">
        <v>155</v>
      </c>
      <c r="P538" s="145"/>
      <c r="Q538" s="145"/>
    </row>
    <row r="539" ht="28.5" spans="1:17">
      <c r="A539" s="145">
        <f t="shared" ref="A539:A548" si="9">+A538+1</f>
        <v>117</v>
      </c>
      <c r="B539" s="229" t="s">
        <v>1048</v>
      </c>
      <c r="C539" s="247" t="s">
        <v>1049</v>
      </c>
      <c r="D539" s="230" t="s">
        <v>1050</v>
      </c>
      <c r="E539" s="148"/>
      <c r="F539" s="152"/>
      <c r="G539" s="152"/>
      <c r="H539" s="267"/>
      <c r="I539" s="243" t="s">
        <v>1051</v>
      </c>
      <c r="J539" s="183" t="s">
        <v>130</v>
      </c>
      <c r="K539" s="183"/>
      <c r="L539" s="184">
        <v>550</v>
      </c>
      <c r="M539" s="184">
        <v>950</v>
      </c>
      <c r="N539" s="184">
        <v>650</v>
      </c>
      <c r="O539" s="185">
        <v>2100</v>
      </c>
      <c r="P539" s="145"/>
      <c r="Q539" s="145"/>
    </row>
    <row r="540" spans="1:17">
      <c r="A540" s="145"/>
      <c r="B540" s="229" t="s">
        <v>1048</v>
      </c>
      <c r="C540" s="247"/>
      <c r="D540" s="230" t="s">
        <v>1052</v>
      </c>
      <c r="E540" s="148"/>
      <c r="F540" s="152"/>
      <c r="G540" s="152"/>
      <c r="H540" s="267"/>
      <c r="I540" s="243"/>
      <c r="J540" s="183"/>
      <c r="K540" s="183"/>
      <c r="L540" s="184"/>
      <c r="M540" s="184"/>
      <c r="N540" s="184"/>
      <c r="O540" s="185"/>
      <c r="P540" s="145"/>
      <c r="Q540" s="145"/>
    </row>
    <row r="541" spans="1:17">
      <c r="A541" s="145">
        <f>+A539+1</f>
        <v>118</v>
      </c>
      <c r="B541" s="229" t="s">
        <v>1053</v>
      </c>
      <c r="C541" s="247" t="s">
        <v>1040</v>
      </c>
      <c r="D541" s="148" t="s">
        <v>1053</v>
      </c>
      <c r="E541" s="148"/>
      <c r="F541" s="152"/>
      <c r="G541" s="152"/>
      <c r="H541" s="150" t="s">
        <v>1054</v>
      </c>
      <c r="I541" s="243">
        <v>1</v>
      </c>
      <c r="J541" s="183" t="s">
        <v>1042</v>
      </c>
      <c r="K541" s="183"/>
      <c r="L541" s="184">
        <v>250</v>
      </c>
      <c r="M541" s="184">
        <v>350</v>
      </c>
      <c r="N541" s="184">
        <v>310</v>
      </c>
      <c r="O541" s="185">
        <v>175</v>
      </c>
      <c r="P541" s="145"/>
      <c r="Q541" s="145"/>
    </row>
    <row r="542" spans="1:17">
      <c r="A542" s="145">
        <f t="shared" si="9"/>
        <v>119</v>
      </c>
      <c r="B542" s="229" t="s">
        <v>1055</v>
      </c>
      <c r="C542" s="247" t="s">
        <v>1046</v>
      </c>
      <c r="D542" s="148" t="s">
        <v>1055</v>
      </c>
      <c r="E542" s="148"/>
      <c r="F542" s="152"/>
      <c r="G542" s="152"/>
      <c r="H542" s="267" t="s">
        <v>1054</v>
      </c>
      <c r="I542" s="243">
        <v>2</v>
      </c>
      <c r="J542" s="183" t="s">
        <v>1042</v>
      </c>
      <c r="K542" s="183"/>
      <c r="L542" s="184">
        <v>350</v>
      </c>
      <c r="M542" s="184">
        <v>280</v>
      </c>
      <c r="N542" s="184">
        <v>300</v>
      </c>
      <c r="O542" s="185">
        <v>190</v>
      </c>
      <c r="P542" s="145"/>
      <c r="Q542" s="145"/>
    </row>
    <row r="543" spans="1:17">
      <c r="A543" s="145">
        <f t="shared" si="9"/>
        <v>120</v>
      </c>
      <c r="B543" s="229" t="s">
        <v>1055</v>
      </c>
      <c r="C543" s="247" t="s">
        <v>1056</v>
      </c>
      <c r="D543" s="148" t="s">
        <v>1055</v>
      </c>
      <c r="E543" s="148"/>
      <c r="F543" s="152"/>
      <c r="G543" s="152"/>
      <c r="H543" s="267" t="s">
        <v>1054</v>
      </c>
      <c r="I543" s="243">
        <v>2</v>
      </c>
      <c r="J543" s="183" t="s">
        <v>1042</v>
      </c>
      <c r="K543" s="183"/>
      <c r="L543" s="184">
        <v>350</v>
      </c>
      <c r="M543" s="184">
        <v>280</v>
      </c>
      <c r="N543" s="184">
        <v>300</v>
      </c>
      <c r="O543" s="185">
        <v>190</v>
      </c>
      <c r="P543" s="145"/>
      <c r="Q543" s="145"/>
    </row>
    <row r="544" ht="28.5" spans="1:17">
      <c r="A544" s="145">
        <f t="shared" si="9"/>
        <v>121</v>
      </c>
      <c r="B544" s="229" t="s">
        <v>1057</v>
      </c>
      <c r="C544" s="247" t="s">
        <v>1049</v>
      </c>
      <c r="D544" s="148" t="s">
        <v>1057</v>
      </c>
      <c r="E544" s="148"/>
      <c r="F544" s="152"/>
      <c r="G544" s="152"/>
      <c r="H544" s="267" t="s">
        <v>1058</v>
      </c>
      <c r="I544" s="243" t="s">
        <v>1051</v>
      </c>
      <c r="J544" s="183" t="s">
        <v>130</v>
      </c>
      <c r="K544" s="183"/>
      <c r="L544" s="184">
        <v>520</v>
      </c>
      <c r="M544" s="184">
        <v>760</v>
      </c>
      <c r="N544" s="184">
        <v>600</v>
      </c>
      <c r="O544" s="185">
        <v>1453</v>
      </c>
      <c r="P544" s="145"/>
      <c r="Q544" s="145"/>
    </row>
    <row r="545" ht="28.5" spans="1:17">
      <c r="A545" s="145">
        <f t="shared" si="9"/>
        <v>122</v>
      </c>
      <c r="B545" s="229" t="s">
        <v>1059</v>
      </c>
      <c r="C545" s="247" t="s">
        <v>1044</v>
      </c>
      <c r="D545" s="148" t="s">
        <v>1059</v>
      </c>
      <c r="E545" s="148"/>
      <c r="F545" s="152"/>
      <c r="G545" s="152"/>
      <c r="H545" s="267" t="s">
        <v>1058</v>
      </c>
      <c r="I545" s="243">
        <v>1</v>
      </c>
      <c r="J545" s="183" t="s">
        <v>130</v>
      </c>
      <c r="K545" s="183"/>
      <c r="L545" s="184">
        <v>250</v>
      </c>
      <c r="M545" s="184">
        <v>350</v>
      </c>
      <c r="N545" s="184">
        <v>310</v>
      </c>
      <c r="O545" s="185">
        <v>130</v>
      </c>
      <c r="P545" s="145"/>
      <c r="Q545" s="145"/>
    </row>
    <row r="546" ht="28.5" spans="1:17">
      <c r="A546" s="145">
        <f t="shared" si="9"/>
        <v>123</v>
      </c>
      <c r="B546" s="229" t="s">
        <v>1060</v>
      </c>
      <c r="C546" s="247" t="s">
        <v>1049</v>
      </c>
      <c r="D546" s="148" t="s">
        <v>1060</v>
      </c>
      <c r="E546" s="148"/>
      <c r="F546" s="152"/>
      <c r="G546" s="152"/>
      <c r="H546" s="267" t="s">
        <v>1061</v>
      </c>
      <c r="I546" s="243" t="s">
        <v>1051</v>
      </c>
      <c r="J546" s="183" t="s">
        <v>130</v>
      </c>
      <c r="K546" s="183"/>
      <c r="L546" s="184">
        <v>560</v>
      </c>
      <c r="M546" s="184">
        <v>950</v>
      </c>
      <c r="N546" s="184">
        <v>600</v>
      </c>
      <c r="O546" s="185">
        <v>1800</v>
      </c>
      <c r="P546" s="145"/>
      <c r="Q546" s="145"/>
    </row>
    <row r="547" ht="28.5" spans="1:17">
      <c r="A547" s="145">
        <f t="shared" si="9"/>
        <v>124</v>
      </c>
      <c r="B547" s="229" t="s">
        <v>1059</v>
      </c>
      <c r="C547" s="247" t="s">
        <v>1044</v>
      </c>
      <c r="D547" s="148" t="s">
        <v>1059</v>
      </c>
      <c r="E547" s="148"/>
      <c r="F547" s="152"/>
      <c r="G547" s="152"/>
      <c r="H547" s="267" t="s">
        <v>1061</v>
      </c>
      <c r="I547" s="243">
        <v>2</v>
      </c>
      <c r="J547" s="183" t="s">
        <v>1042</v>
      </c>
      <c r="K547" s="183"/>
      <c r="L547" s="184">
        <v>350</v>
      </c>
      <c r="M547" s="184">
        <v>350</v>
      </c>
      <c r="N547" s="184">
        <v>310</v>
      </c>
      <c r="O547" s="185">
        <v>190</v>
      </c>
      <c r="P547" s="145"/>
      <c r="Q547" s="145"/>
    </row>
    <row r="548" ht="28.5" spans="1:17">
      <c r="A548" s="145">
        <f t="shared" si="9"/>
        <v>125</v>
      </c>
      <c r="B548" s="229" t="s">
        <v>1062</v>
      </c>
      <c r="C548" s="147" t="s">
        <v>1063</v>
      </c>
      <c r="D548" s="148" t="s">
        <v>1062</v>
      </c>
      <c r="E548" s="148"/>
      <c r="F548" s="152"/>
      <c r="G548" s="152"/>
      <c r="H548" s="267" t="s">
        <v>1064</v>
      </c>
      <c r="I548" s="243">
        <v>2</v>
      </c>
      <c r="J548" s="183" t="s">
        <v>1042</v>
      </c>
      <c r="K548" s="183"/>
      <c r="L548" s="184">
        <v>350</v>
      </c>
      <c r="M548" s="184">
        <v>350</v>
      </c>
      <c r="N548" s="184">
        <v>385</v>
      </c>
      <c r="O548" s="185">
        <v>205</v>
      </c>
      <c r="P548" s="145"/>
      <c r="Q548" s="145"/>
    </row>
    <row r="549" ht="28.5" spans="1:17">
      <c r="A549" s="145">
        <v>126</v>
      </c>
      <c r="B549" s="229" t="s">
        <v>1065</v>
      </c>
      <c r="C549" s="147" t="s">
        <v>1066</v>
      </c>
      <c r="D549" s="230" t="s">
        <v>1065</v>
      </c>
      <c r="E549" s="230"/>
      <c r="F549" s="152"/>
      <c r="G549" s="152"/>
      <c r="H549" s="267" t="s">
        <v>1067</v>
      </c>
      <c r="I549" s="243" t="s">
        <v>1051</v>
      </c>
      <c r="J549" s="183" t="s">
        <v>130</v>
      </c>
      <c r="K549" s="183"/>
      <c r="L549" s="184">
        <v>620</v>
      </c>
      <c r="M549" s="184">
        <v>860</v>
      </c>
      <c r="N549" s="184">
        <v>600</v>
      </c>
      <c r="O549" s="185">
        <v>1963</v>
      </c>
      <c r="P549" s="145"/>
      <c r="Q549" s="145"/>
    </row>
    <row r="550" ht="28.5" spans="1:17">
      <c r="A550" s="145"/>
      <c r="B550" s="229" t="s">
        <v>1065</v>
      </c>
      <c r="C550" s="147"/>
      <c r="D550" s="230" t="s">
        <v>1068</v>
      </c>
      <c r="E550" s="230"/>
      <c r="F550" s="152"/>
      <c r="G550" s="152"/>
      <c r="H550" s="267" t="s">
        <v>1067</v>
      </c>
      <c r="I550" s="243" t="s">
        <v>1051</v>
      </c>
      <c r="J550" s="183" t="s">
        <v>130</v>
      </c>
      <c r="K550" s="183"/>
      <c r="L550" s="184">
        <v>620</v>
      </c>
      <c r="M550" s="184">
        <v>860</v>
      </c>
      <c r="N550" s="184">
        <v>600</v>
      </c>
      <c r="O550" s="185">
        <v>1963</v>
      </c>
      <c r="P550" s="145"/>
      <c r="Q550" s="145"/>
    </row>
    <row r="551" spans="1:17">
      <c r="A551" s="145">
        <v>127</v>
      </c>
      <c r="B551" s="229" t="s">
        <v>1069</v>
      </c>
      <c r="C551" s="147" t="s">
        <v>1070</v>
      </c>
      <c r="D551" s="148" t="s">
        <v>1069</v>
      </c>
      <c r="E551" s="148"/>
      <c r="F551" s="152"/>
      <c r="G551" s="152"/>
      <c r="H551" s="268" t="s">
        <v>1071</v>
      </c>
      <c r="I551" s="243">
        <v>1</v>
      </c>
      <c r="J551" s="183" t="s">
        <v>130</v>
      </c>
      <c r="K551" s="183"/>
      <c r="L551" s="184">
        <v>1200</v>
      </c>
      <c r="M551" s="184">
        <v>830</v>
      </c>
      <c r="N551" s="184">
        <v>650</v>
      </c>
      <c r="O551" s="185">
        <v>3700</v>
      </c>
      <c r="P551" s="145"/>
      <c r="Q551" s="145"/>
    </row>
    <row r="552" spans="1:17">
      <c r="A552" s="145">
        <v>128</v>
      </c>
      <c r="B552" s="229" t="s">
        <v>1072</v>
      </c>
      <c r="C552" s="147" t="s">
        <v>1073</v>
      </c>
      <c r="D552" s="148" t="s">
        <v>1072</v>
      </c>
      <c r="E552" s="148"/>
      <c r="F552" s="152"/>
      <c r="G552" s="152"/>
      <c r="H552" s="268" t="s">
        <v>1074</v>
      </c>
      <c r="I552" s="243">
        <v>1</v>
      </c>
      <c r="J552" s="183" t="s">
        <v>130</v>
      </c>
      <c r="K552" s="183"/>
      <c r="L552" s="184">
        <v>1200</v>
      </c>
      <c r="M552" s="184">
        <v>830</v>
      </c>
      <c r="N552" s="184">
        <v>650</v>
      </c>
      <c r="O552" s="185">
        <v>3700</v>
      </c>
      <c r="P552" s="145"/>
      <c r="Q552" s="145"/>
    </row>
    <row r="553" spans="1:17">
      <c r="A553" s="145">
        <v>129</v>
      </c>
      <c r="B553" s="229" t="s">
        <v>1075</v>
      </c>
      <c r="C553" s="147" t="s">
        <v>1076</v>
      </c>
      <c r="D553" s="148" t="s">
        <v>1077</v>
      </c>
      <c r="E553" s="148"/>
      <c r="F553" s="152"/>
      <c r="G553" s="152"/>
      <c r="H553" s="267" t="s">
        <v>1078</v>
      </c>
      <c r="I553" s="243">
        <v>1</v>
      </c>
      <c r="J553" s="183" t="s">
        <v>134</v>
      </c>
      <c r="K553" s="183"/>
      <c r="L553" s="184">
        <v>1250</v>
      </c>
      <c r="M553" s="184">
        <v>830</v>
      </c>
      <c r="N553" s="184">
        <v>735</v>
      </c>
      <c r="O553" s="185">
        <v>3955</v>
      </c>
      <c r="P553" s="145"/>
      <c r="Q553" s="145"/>
    </row>
    <row r="554" ht="28.5" spans="1:17">
      <c r="A554" s="145">
        <v>130</v>
      </c>
      <c r="B554" s="229" t="s">
        <v>1079</v>
      </c>
      <c r="C554" s="147" t="s">
        <v>1080</v>
      </c>
      <c r="D554" s="230" t="s">
        <v>1079</v>
      </c>
      <c r="E554" s="230"/>
      <c r="F554" s="152"/>
      <c r="G554" s="152"/>
      <c r="H554" s="267" t="s">
        <v>1081</v>
      </c>
      <c r="I554" s="243" t="s">
        <v>1051</v>
      </c>
      <c r="J554" s="183" t="s">
        <v>130</v>
      </c>
      <c r="K554" s="183"/>
      <c r="L554" s="184">
        <v>400</v>
      </c>
      <c r="M554" s="184">
        <v>550</v>
      </c>
      <c r="N554" s="184">
        <v>390</v>
      </c>
      <c r="O554" s="185">
        <v>600</v>
      </c>
      <c r="P554" s="145"/>
      <c r="Q554" s="145"/>
    </row>
    <row r="555" spans="1:17">
      <c r="A555" s="145"/>
      <c r="B555" s="229" t="s">
        <v>1079</v>
      </c>
      <c r="C555" s="147"/>
      <c r="D555" s="230" t="s">
        <v>1082</v>
      </c>
      <c r="E555" s="230"/>
      <c r="F555" s="152"/>
      <c r="G555" s="152"/>
      <c r="H555" s="267"/>
      <c r="I555" s="243"/>
      <c r="J555" s="183"/>
      <c r="K555" s="183"/>
      <c r="L555" s="184"/>
      <c r="M555" s="184"/>
      <c r="N555" s="184"/>
      <c r="O555" s="185"/>
      <c r="P555" s="145"/>
      <c r="Q555" s="145"/>
    </row>
    <row r="556" spans="1:17">
      <c r="A556" s="145">
        <v>131</v>
      </c>
      <c r="B556" s="229" t="s">
        <v>1083</v>
      </c>
      <c r="C556" s="247" t="s">
        <v>1084</v>
      </c>
      <c r="D556" s="148" t="s">
        <v>1083</v>
      </c>
      <c r="E556" s="148"/>
      <c r="F556" s="152"/>
      <c r="G556" s="152"/>
      <c r="H556" s="267" t="s">
        <v>1081</v>
      </c>
      <c r="I556" s="243">
        <v>1</v>
      </c>
      <c r="J556" s="183" t="s">
        <v>134</v>
      </c>
      <c r="K556" s="183"/>
      <c r="L556" s="184">
        <v>630</v>
      </c>
      <c r="M556" s="184">
        <v>700</v>
      </c>
      <c r="N556" s="184">
        <v>500</v>
      </c>
      <c r="O556" s="185">
        <v>1500</v>
      </c>
      <c r="P556" s="145"/>
      <c r="Q556" s="145"/>
    </row>
    <row r="557" spans="1:17">
      <c r="A557" s="145">
        <v>132</v>
      </c>
      <c r="B557" s="229" t="s">
        <v>1085</v>
      </c>
      <c r="C557" s="247" t="s">
        <v>1086</v>
      </c>
      <c r="D557" s="148" t="s">
        <v>1085</v>
      </c>
      <c r="E557" s="148"/>
      <c r="F557" s="152"/>
      <c r="G557" s="152"/>
      <c r="H557" s="150" t="s">
        <v>1081</v>
      </c>
      <c r="I557" s="243">
        <v>1</v>
      </c>
      <c r="J557" s="183" t="s">
        <v>130</v>
      </c>
      <c r="K557" s="183"/>
      <c r="L557" s="184">
        <v>330</v>
      </c>
      <c r="M557" s="184">
        <v>450</v>
      </c>
      <c r="N557" s="184">
        <v>340</v>
      </c>
      <c r="O557" s="185">
        <v>400</v>
      </c>
      <c r="P557" s="145"/>
      <c r="Q557" s="145"/>
    </row>
    <row r="558" spans="1:17">
      <c r="A558" s="145">
        <v>133</v>
      </c>
      <c r="B558" s="229" t="s">
        <v>1087</v>
      </c>
      <c r="C558" s="247" t="s">
        <v>1088</v>
      </c>
      <c r="D558" s="148" t="s">
        <v>1087</v>
      </c>
      <c r="E558" s="148"/>
      <c r="F558" s="152"/>
      <c r="G558" s="152"/>
      <c r="H558" s="150" t="s">
        <v>1081</v>
      </c>
      <c r="I558" s="243">
        <v>1</v>
      </c>
      <c r="J558" s="183" t="s">
        <v>492</v>
      </c>
      <c r="K558" s="183"/>
      <c r="L558" s="184">
        <v>350</v>
      </c>
      <c r="M558" s="184">
        <v>450</v>
      </c>
      <c r="N558" s="184">
        <v>315</v>
      </c>
      <c r="O558" s="185">
        <v>400</v>
      </c>
      <c r="P558" s="145"/>
      <c r="Q558" s="145"/>
    </row>
    <row r="559" ht="28.5" spans="1:17">
      <c r="A559" s="145">
        <v>134</v>
      </c>
      <c r="B559" s="229" t="s">
        <v>1089</v>
      </c>
      <c r="C559" s="147" t="s">
        <v>1090</v>
      </c>
      <c r="D559" s="230" t="s">
        <v>1089</v>
      </c>
      <c r="E559" s="230"/>
      <c r="F559" s="152"/>
      <c r="G559" s="152"/>
      <c r="H559" s="150" t="s">
        <v>1081</v>
      </c>
      <c r="I559" s="243" t="s">
        <v>1051</v>
      </c>
      <c r="J559" s="183" t="s">
        <v>130</v>
      </c>
      <c r="K559" s="183"/>
      <c r="L559" s="184">
        <v>600</v>
      </c>
      <c r="M559" s="184">
        <v>560</v>
      </c>
      <c r="N559" s="184">
        <v>440</v>
      </c>
      <c r="O559" s="185">
        <v>1000</v>
      </c>
      <c r="P559" s="145"/>
      <c r="Q559" s="145"/>
    </row>
    <row r="560" spans="1:17">
      <c r="A560" s="145"/>
      <c r="B560" s="229" t="s">
        <v>1089</v>
      </c>
      <c r="C560" s="147"/>
      <c r="D560" s="230" t="s">
        <v>1091</v>
      </c>
      <c r="E560" s="230"/>
      <c r="F560" s="152"/>
      <c r="G560" s="152"/>
      <c r="H560" s="150"/>
      <c r="I560" s="243"/>
      <c r="J560" s="183"/>
      <c r="K560" s="183"/>
      <c r="L560" s="184"/>
      <c r="M560" s="184"/>
      <c r="N560" s="184"/>
      <c r="O560" s="185"/>
      <c r="P560" s="145"/>
      <c r="Q560" s="145"/>
    </row>
    <row r="561" spans="1:17">
      <c r="A561" s="145">
        <v>135</v>
      </c>
      <c r="B561" s="229" t="s">
        <v>1092</v>
      </c>
      <c r="C561" s="247" t="s">
        <v>1093</v>
      </c>
      <c r="D561" s="230" t="s">
        <v>1092</v>
      </c>
      <c r="E561" s="230"/>
      <c r="F561" s="152"/>
      <c r="G561" s="152"/>
      <c r="H561" s="150" t="s">
        <v>1081</v>
      </c>
      <c r="I561" s="243">
        <v>1</v>
      </c>
      <c r="J561" s="183" t="s">
        <v>492</v>
      </c>
      <c r="K561" s="183"/>
      <c r="L561" s="184">
        <v>400</v>
      </c>
      <c r="M561" s="184">
        <v>400</v>
      </c>
      <c r="N561" s="184">
        <v>390</v>
      </c>
      <c r="O561" s="185">
        <v>500</v>
      </c>
      <c r="P561" s="145"/>
      <c r="Q561" s="145"/>
    </row>
    <row r="562" spans="1:17">
      <c r="A562" s="145">
        <v>136</v>
      </c>
      <c r="B562" s="229" t="s">
        <v>1094</v>
      </c>
      <c r="C562" s="247" t="s">
        <v>1095</v>
      </c>
      <c r="D562" s="230" t="s">
        <v>1094</v>
      </c>
      <c r="E562" s="230"/>
      <c r="F562" s="152"/>
      <c r="G562" s="152"/>
      <c r="H562" s="150" t="s">
        <v>1081</v>
      </c>
      <c r="I562" s="243">
        <v>1</v>
      </c>
      <c r="J562" s="183" t="s">
        <v>492</v>
      </c>
      <c r="K562" s="183"/>
      <c r="L562" s="184">
        <v>400</v>
      </c>
      <c r="M562" s="184">
        <v>400</v>
      </c>
      <c r="N562" s="184">
        <v>390</v>
      </c>
      <c r="O562" s="185">
        <v>500</v>
      </c>
      <c r="P562" s="145"/>
      <c r="Q562" s="145"/>
    </row>
    <row r="563" spans="1:17">
      <c r="A563" s="145">
        <v>137</v>
      </c>
      <c r="B563" s="229" t="s">
        <v>1096</v>
      </c>
      <c r="C563" s="247" t="s">
        <v>1097</v>
      </c>
      <c r="D563" s="148" t="s">
        <v>1096</v>
      </c>
      <c r="E563" s="148"/>
      <c r="F563" s="152"/>
      <c r="G563" s="152"/>
      <c r="H563" s="150" t="s">
        <v>1081</v>
      </c>
      <c r="I563" s="243">
        <v>1</v>
      </c>
      <c r="J563" s="183" t="s">
        <v>1098</v>
      </c>
      <c r="K563" s="183"/>
      <c r="L563" s="184">
        <v>400</v>
      </c>
      <c r="M563" s="184">
        <v>500</v>
      </c>
      <c r="N563" s="184">
        <v>370</v>
      </c>
      <c r="O563" s="185">
        <v>500</v>
      </c>
      <c r="P563" s="145"/>
      <c r="Q563" s="145"/>
    </row>
    <row r="564" ht="28.5" spans="1:17">
      <c r="A564" s="145">
        <v>138</v>
      </c>
      <c r="B564" s="229" t="s">
        <v>1099</v>
      </c>
      <c r="C564" s="247" t="s">
        <v>1100</v>
      </c>
      <c r="D564" s="148" t="s">
        <v>1099</v>
      </c>
      <c r="E564" s="148"/>
      <c r="F564" s="152"/>
      <c r="G564" s="152"/>
      <c r="H564" s="267" t="s">
        <v>1081</v>
      </c>
      <c r="I564" s="243">
        <v>1</v>
      </c>
      <c r="J564" s="183" t="s">
        <v>1101</v>
      </c>
      <c r="K564" s="183"/>
      <c r="L564" s="184">
        <v>690</v>
      </c>
      <c r="M564" s="184">
        <v>980</v>
      </c>
      <c r="N564" s="184">
        <v>690</v>
      </c>
      <c r="O564" s="185">
        <v>3300</v>
      </c>
      <c r="P564" s="145"/>
      <c r="Q564" s="145"/>
    </row>
    <row r="565" spans="1:17">
      <c r="A565" s="145">
        <v>139</v>
      </c>
      <c r="B565" s="229" t="s">
        <v>1102</v>
      </c>
      <c r="C565" s="247" t="s">
        <v>1103</v>
      </c>
      <c r="D565" s="148" t="s">
        <v>1102</v>
      </c>
      <c r="E565" s="148"/>
      <c r="F565" s="152"/>
      <c r="G565" s="152"/>
      <c r="H565" s="267" t="s">
        <v>1081</v>
      </c>
      <c r="I565" s="243">
        <v>1</v>
      </c>
      <c r="J565" s="183" t="s">
        <v>1098</v>
      </c>
      <c r="K565" s="183"/>
      <c r="L565" s="184">
        <v>350</v>
      </c>
      <c r="M565" s="184">
        <v>340</v>
      </c>
      <c r="N565" s="184">
        <v>340</v>
      </c>
      <c r="O565" s="185">
        <v>300</v>
      </c>
      <c r="P565" s="145"/>
      <c r="Q565" s="145"/>
    </row>
    <row r="566" ht="28.5" spans="1:17">
      <c r="A566" s="145">
        <v>140</v>
      </c>
      <c r="B566" s="229" t="s">
        <v>1104</v>
      </c>
      <c r="C566" s="147" t="s">
        <v>1105</v>
      </c>
      <c r="D566" s="148" t="s">
        <v>1104</v>
      </c>
      <c r="E566" s="148"/>
      <c r="F566" s="152"/>
      <c r="G566" s="152"/>
      <c r="H566" s="267" t="s">
        <v>1081</v>
      </c>
      <c r="I566" s="243">
        <v>1</v>
      </c>
      <c r="J566" s="183" t="s">
        <v>1101</v>
      </c>
      <c r="K566" s="183"/>
      <c r="L566" s="184">
        <v>710</v>
      </c>
      <c r="M566" s="184">
        <v>840</v>
      </c>
      <c r="N566" s="184">
        <v>720</v>
      </c>
      <c r="O566" s="185">
        <v>2650</v>
      </c>
      <c r="P566" s="145"/>
      <c r="Q566" s="145"/>
    </row>
    <row r="567" spans="1:17">
      <c r="A567" s="145">
        <v>141</v>
      </c>
      <c r="B567" s="229" t="s">
        <v>1106</v>
      </c>
      <c r="C567" s="147" t="s">
        <v>1107</v>
      </c>
      <c r="D567" s="148" t="s">
        <v>1106</v>
      </c>
      <c r="E567" s="148"/>
      <c r="F567" s="152"/>
      <c r="G567" s="152"/>
      <c r="H567" s="267" t="s">
        <v>1081</v>
      </c>
      <c r="I567" s="243">
        <v>1</v>
      </c>
      <c r="J567" s="183" t="s">
        <v>492</v>
      </c>
      <c r="K567" s="183"/>
      <c r="L567" s="184">
        <v>350</v>
      </c>
      <c r="M567" s="184">
        <v>340</v>
      </c>
      <c r="N567" s="184">
        <v>390</v>
      </c>
      <c r="O567" s="185">
        <v>300</v>
      </c>
      <c r="P567" s="145"/>
      <c r="Q567" s="145"/>
    </row>
    <row r="568" spans="1:17">
      <c r="A568" s="145">
        <v>142</v>
      </c>
      <c r="B568" s="229" t="s">
        <v>1108</v>
      </c>
      <c r="C568" s="147" t="s">
        <v>1109</v>
      </c>
      <c r="D568" s="148" t="s">
        <v>1108</v>
      </c>
      <c r="E568" s="148"/>
      <c r="F568" s="152"/>
      <c r="G568" s="152"/>
      <c r="H568" s="267" t="s">
        <v>1081</v>
      </c>
      <c r="I568" s="243">
        <v>1</v>
      </c>
      <c r="J568" s="183" t="s">
        <v>492</v>
      </c>
      <c r="K568" s="183"/>
      <c r="L568" s="184">
        <v>350</v>
      </c>
      <c r="M568" s="184">
        <v>340</v>
      </c>
      <c r="N568" s="184">
        <v>390</v>
      </c>
      <c r="O568" s="185">
        <v>300</v>
      </c>
      <c r="P568" s="145"/>
      <c r="Q568" s="145"/>
    </row>
    <row r="569" ht="28.5" spans="1:17">
      <c r="A569" s="145">
        <v>143</v>
      </c>
      <c r="B569" s="229" t="s">
        <v>1110</v>
      </c>
      <c r="C569" s="247" t="s">
        <v>1111</v>
      </c>
      <c r="D569" s="230" t="s">
        <v>1110</v>
      </c>
      <c r="E569" s="230"/>
      <c r="F569" s="152"/>
      <c r="G569" s="152"/>
      <c r="H569" s="267" t="s">
        <v>1081</v>
      </c>
      <c r="I569" s="243" t="s">
        <v>1051</v>
      </c>
      <c r="J569" s="183" t="s">
        <v>130</v>
      </c>
      <c r="K569" s="183"/>
      <c r="L569" s="184">
        <v>600</v>
      </c>
      <c r="M569" s="184">
        <v>420</v>
      </c>
      <c r="N569" s="184">
        <v>460</v>
      </c>
      <c r="O569" s="185">
        <v>800</v>
      </c>
      <c r="P569" s="145"/>
      <c r="Q569" s="145"/>
    </row>
    <row r="570" spans="1:17">
      <c r="A570" s="145"/>
      <c r="B570" s="229" t="s">
        <v>1110</v>
      </c>
      <c r="C570" s="247"/>
      <c r="D570" s="230" t="s">
        <v>1112</v>
      </c>
      <c r="E570" s="230"/>
      <c r="F570" s="152"/>
      <c r="G570" s="152"/>
      <c r="H570" s="268"/>
      <c r="I570" s="243"/>
      <c r="J570" s="183"/>
      <c r="K570" s="183"/>
      <c r="L570" s="184"/>
      <c r="M570" s="184"/>
      <c r="N570" s="184"/>
      <c r="O570" s="185"/>
      <c r="P570" s="145"/>
      <c r="Q570" s="145"/>
    </row>
    <row r="571" spans="1:17">
      <c r="A571" s="145">
        <v>144</v>
      </c>
      <c r="B571" s="229" t="s">
        <v>1113</v>
      </c>
      <c r="C571" s="147" t="s">
        <v>1114</v>
      </c>
      <c r="D571" s="148" t="s">
        <v>1113</v>
      </c>
      <c r="E571" s="148"/>
      <c r="F571" s="152"/>
      <c r="G571" s="152"/>
      <c r="H571" s="268" t="s">
        <v>1008</v>
      </c>
      <c r="I571" s="243">
        <v>1</v>
      </c>
      <c r="J571" s="183" t="s">
        <v>130</v>
      </c>
      <c r="K571" s="183"/>
      <c r="L571" s="184">
        <v>440</v>
      </c>
      <c r="M571" s="184">
        <v>540</v>
      </c>
      <c r="N571" s="184">
        <v>450</v>
      </c>
      <c r="O571" s="185">
        <v>800</v>
      </c>
      <c r="P571" s="145"/>
      <c r="Q571" s="145"/>
    </row>
    <row r="572" spans="1:17">
      <c r="A572" s="145">
        <v>145</v>
      </c>
      <c r="B572" s="229" t="s">
        <v>1115</v>
      </c>
      <c r="C572" s="147" t="s">
        <v>1116</v>
      </c>
      <c r="D572" s="148" t="s">
        <v>1115</v>
      </c>
      <c r="E572" s="148"/>
      <c r="F572" s="152"/>
      <c r="G572" s="152"/>
      <c r="H572" s="268" t="s">
        <v>1008</v>
      </c>
      <c r="I572" s="243">
        <v>1</v>
      </c>
      <c r="J572" s="183" t="s">
        <v>130</v>
      </c>
      <c r="K572" s="183"/>
      <c r="L572" s="184">
        <v>570</v>
      </c>
      <c r="M572" s="184">
        <v>4158</v>
      </c>
      <c r="N572" s="184">
        <v>470</v>
      </c>
      <c r="O572" s="185">
        <v>800</v>
      </c>
      <c r="P572" s="145"/>
      <c r="Q572" s="145"/>
    </row>
    <row r="573" spans="1:17">
      <c r="A573" s="145">
        <v>146</v>
      </c>
      <c r="B573" s="229" t="s">
        <v>1117</v>
      </c>
      <c r="C573" s="147" t="s">
        <v>1118</v>
      </c>
      <c r="D573" s="153" t="s">
        <v>1117</v>
      </c>
      <c r="E573" s="153"/>
      <c r="F573" s="152"/>
      <c r="G573" s="152"/>
      <c r="H573" s="268" t="s">
        <v>1119</v>
      </c>
      <c r="I573" s="243">
        <v>1</v>
      </c>
      <c r="J573" s="270" t="s">
        <v>1120</v>
      </c>
      <c r="K573" s="270"/>
      <c r="L573" s="184">
        <v>280</v>
      </c>
      <c r="M573" s="184">
        <v>295</v>
      </c>
      <c r="N573" s="184">
        <v>315</v>
      </c>
      <c r="O573" s="185">
        <v>160</v>
      </c>
      <c r="P573" s="145"/>
      <c r="Q573" s="145"/>
    </row>
    <row r="574" spans="1:17">
      <c r="A574" s="145">
        <v>147</v>
      </c>
      <c r="B574" s="229" t="s">
        <v>1121</v>
      </c>
      <c r="C574" s="147" t="s">
        <v>1122</v>
      </c>
      <c r="D574" s="148" t="s">
        <v>1121</v>
      </c>
      <c r="E574" s="148"/>
      <c r="F574" s="152"/>
      <c r="G574" s="152"/>
      <c r="H574" s="268" t="s">
        <v>1123</v>
      </c>
      <c r="I574" s="243">
        <v>1</v>
      </c>
      <c r="J574" s="183" t="s">
        <v>130</v>
      </c>
      <c r="K574" s="183"/>
      <c r="L574" s="184">
        <v>650</v>
      </c>
      <c r="M574" s="184">
        <v>430</v>
      </c>
      <c r="N574" s="184">
        <v>490</v>
      </c>
      <c r="O574" s="185">
        <v>854</v>
      </c>
      <c r="P574" s="145"/>
      <c r="Q574" s="145"/>
    </row>
    <row r="575" spans="1:17">
      <c r="A575" s="145">
        <v>148</v>
      </c>
      <c r="B575" s="229" t="s">
        <v>1124</v>
      </c>
      <c r="C575" s="147" t="s">
        <v>1125</v>
      </c>
      <c r="D575" s="148" t="s">
        <v>1124</v>
      </c>
      <c r="E575" s="148"/>
      <c r="F575" s="152"/>
      <c r="G575" s="152"/>
      <c r="H575" s="269" t="s">
        <v>1126</v>
      </c>
      <c r="I575" s="245">
        <v>1</v>
      </c>
      <c r="J575" s="271" t="s">
        <v>130</v>
      </c>
      <c r="K575" s="271"/>
      <c r="L575" s="184">
        <v>350</v>
      </c>
      <c r="M575" s="184">
        <v>530</v>
      </c>
      <c r="N575" s="184">
        <v>425</v>
      </c>
      <c r="O575" s="185">
        <v>460</v>
      </c>
      <c r="P575" s="145"/>
      <c r="Q575" s="145"/>
    </row>
    <row r="576" spans="1:17">
      <c r="A576" s="145">
        <v>149</v>
      </c>
      <c r="B576" s="229" t="s">
        <v>1127</v>
      </c>
      <c r="C576" s="147" t="s">
        <v>1128</v>
      </c>
      <c r="D576" s="148" t="s">
        <v>1127</v>
      </c>
      <c r="E576" s="148"/>
      <c r="F576" s="152"/>
      <c r="G576" s="152"/>
      <c r="H576" s="269" t="s">
        <v>1126</v>
      </c>
      <c r="I576" s="258">
        <v>2</v>
      </c>
      <c r="J576" s="259" t="s">
        <v>130</v>
      </c>
      <c r="K576" s="259"/>
      <c r="L576" s="256">
        <v>250</v>
      </c>
      <c r="M576" s="256">
        <v>250</v>
      </c>
      <c r="N576" s="256">
        <v>260</v>
      </c>
      <c r="O576" s="257">
        <v>95</v>
      </c>
      <c r="P576" s="248" t="s">
        <v>747</v>
      </c>
      <c r="Q576" s="248"/>
    </row>
    <row r="577" spans="1:17">
      <c r="A577" s="145">
        <v>150</v>
      </c>
      <c r="B577" s="229" t="s">
        <v>1129</v>
      </c>
      <c r="C577" s="147" t="s">
        <v>1130</v>
      </c>
      <c r="D577" s="148" t="s">
        <v>1129</v>
      </c>
      <c r="E577" s="148"/>
      <c r="F577" s="152"/>
      <c r="G577" s="152"/>
      <c r="H577" s="269"/>
      <c r="I577" s="258">
        <v>2</v>
      </c>
      <c r="J577" s="259" t="s">
        <v>130</v>
      </c>
      <c r="K577" s="259"/>
      <c r="L577" s="256">
        <v>250</v>
      </c>
      <c r="M577" s="256">
        <v>250</v>
      </c>
      <c r="N577" s="256">
        <v>260</v>
      </c>
      <c r="O577" s="257">
        <v>95</v>
      </c>
      <c r="P577" s="248"/>
      <c r="Q577" s="248"/>
    </row>
    <row r="578" spans="1:17">
      <c r="A578" s="145">
        <v>151</v>
      </c>
      <c r="B578" s="229" t="s">
        <v>1131</v>
      </c>
      <c r="C578" s="147" t="s">
        <v>1132</v>
      </c>
      <c r="D578" s="148" t="s">
        <v>1133</v>
      </c>
      <c r="E578" s="148"/>
      <c r="F578" s="152"/>
      <c r="G578" s="152"/>
      <c r="H578" s="269" t="s">
        <v>1126</v>
      </c>
      <c r="I578" s="258">
        <v>2</v>
      </c>
      <c r="J578" s="259" t="s">
        <v>1134</v>
      </c>
      <c r="K578" s="259"/>
      <c r="L578" s="256">
        <v>915</v>
      </c>
      <c r="M578" s="256">
        <v>690</v>
      </c>
      <c r="N578" s="256">
        <v>590</v>
      </c>
      <c r="O578" s="257">
        <v>2200</v>
      </c>
      <c r="P578" s="248"/>
      <c r="Q578" s="248"/>
    </row>
    <row r="579" spans="1:17">
      <c r="A579" s="145"/>
      <c r="B579" s="229" t="s">
        <v>1131</v>
      </c>
      <c r="C579" s="147"/>
      <c r="D579" s="148" t="s">
        <v>1135</v>
      </c>
      <c r="E579" s="148"/>
      <c r="F579" s="152"/>
      <c r="G579" s="152"/>
      <c r="H579" s="269" t="s">
        <v>1126</v>
      </c>
      <c r="I579" s="258">
        <v>2</v>
      </c>
      <c r="J579" s="259" t="s">
        <v>1134</v>
      </c>
      <c r="K579" s="259"/>
      <c r="L579" s="256">
        <v>915</v>
      </c>
      <c r="M579" s="256">
        <v>690</v>
      </c>
      <c r="N579" s="256">
        <v>590</v>
      </c>
      <c r="O579" s="257">
        <v>2200</v>
      </c>
      <c r="P579" s="248"/>
      <c r="Q579" s="248"/>
    </row>
    <row r="580" ht="28.5" spans="1:17">
      <c r="A580" s="145">
        <v>152</v>
      </c>
      <c r="B580" s="229" t="s">
        <v>1136</v>
      </c>
      <c r="C580" s="147" t="s">
        <v>1137</v>
      </c>
      <c r="D580" s="230" t="s">
        <v>1138</v>
      </c>
      <c r="E580" s="230"/>
      <c r="F580" s="152"/>
      <c r="G580" s="152"/>
      <c r="H580" s="269" t="s">
        <v>1126</v>
      </c>
      <c r="I580" s="258" t="s">
        <v>1051</v>
      </c>
      <c r="J580" s="271" t="s">
        <v>130</v>
      </c>
      <c r="K580" s="271"/>
      <c r="L580" s="256">
        <v>550</v>
      </c>
      <c r="M580" s="256">
        <v>480</v>
      </c>
      <c r="N580" s="256">
        <v>385</v>
      </c>
      <c r="O580" s="257">
        <v>620</v>
      </c>
      <c r="P580" s="248"/>
      <c r="Q580" s="248"/>
    </row>
    <row r="581" spans="1:17">
      <c r="A581" s="145"/>
      <c r="B581" s="229" t="s">
        <v>1136</v>
      </c>
      <c r="C581" s="147"/>
      <c r="D581" s="230" t="s">
        <v>1139</v>
      </c>
      <c r="E581" s="230"/>
      <c r="F581" s="152"/>
      <c r="G581" s="152"/>
      <c r="H581" s="269"/>
      <c r="I581" s="258"/>
      <c r="J581" s="271"/>
      <c r="K581" s="271"/>
      <c r="L581" s="256"/>
      <c r="M581" s="256"/>
      <c r="N581" s="256"/>
      <c r="O581" s="257"/>
      <c r="P581" s="248"/>
      <c r="Q581" s="248"/>
    </row>
    <row r="582" ht="28.5" spans="1:17">
      <c r="A582" s="248">
        <v>153</v>
      </c>
      <c r="B582" s="249" t="s">
        <v>1140</v>
      </c>
      <c r="C582" s="147" t="s">
        <v>1141</v>
      </c>
      <c r="D582" s="230" t="s">
        <v>1140</v>
      </c>
      <c r="E582" s="230"/>
      <c r="F582" s="152"/>
      <c r="G582" s="250"/>
      <c r="H582" s="272"/>
      <c r="I582" s="258" t="s">
        <v>1051</v>
      </c>
      <c r="J582" s="271" t="s">
        <v>130</v>
      </c>
      <c r="K582" s="271"/>
      <c r="L582" s="260">
        <v>600</v>
      </c>
      <c r="M582" s="260">
        <v>450</v>
      </c>
      <c r="N582" s="260">
        <v>400</v>
      </c>
      <c r="O582" s="261">
        <v>673</v>
      </c>
      <c r="P582" s="275"/>
      <c r="Q582" s="275"/>
    </row>
    <row r="583" spans="1:17">
      <c r="A583" s="248"/>
      <c r="B583" s="249" t="s">
        <v>1140</v>
      </c>
      <c r="C583" s="147"/>
      <c r="D583" s="230" t="s">
        <v>1142</v>
      </c>
      <c r="E583" s="230"/>
      <c r="F583" s="152"/>
      <c r="G583" s="250"/>
      <c r="H583" s="272"/>
      <c r="I583" s="258"/>
      <c r="J583" s="271"/>
      <c r="K583" s="271"/>
      <c r="L583" s="260"/>
      <c r="M583" s="260"/>
      <c r="N583" s="260"/>
      <c r="O583" s="261"/>
      <c r="P583" s="275"/>
      <c r="Q583" s="275"/>
    </row>
    <row r="584" ht="28.5" spans="1:17">
      <c r="A584" s="248">
        <v>154</v>
      </c>
      <c r="B584" s="249" t="s">
        <v>1143</v>
      </c>
      <c r="C584" s="147" t="s">
        <v>1144</v>
      </c>
      <c r="D584" s="148" t="s">
        <v>1145</v>
      </c>
      <c r="E584" s="148"/>
      <c r="F584" s="152"/>
      <c r="G584" s="250"/>
      <c r="H584" s="272"/>
      <c r="I584" s="258" t="s">
        <v>1051</v>
      </c>
      <c r="J584" s="271" t="s">
        <v>130</v>
      </c>
      <c r="K584" s="271"/>
      <c r="L584" s="260">
        <v>600</v>
      </c>
      <c r="M584" s="260">
        <v>450</v>
      </c>
      <c r="N584" s="260">
        <v>400</v>
      </c>
      <c r="O584" s="261">
        <v>673</v>
      </c>
      <c r="P584" s="275"/>
      <c r="Q584" s="275"/>
    </row>
    <row r="585" spans="1:17">
      <c r="A585" s="248">
        <v>155</v>
      </c>
      <c r="B585" s="249" t="s">
        <v>1146</v>
      </c>
      <c r="C585" s="147" t="s">
        <v>1125</v>
      </c>
      <c r="D585" s="148" t="s">
        <v>1146</v>
      </c>
      <c r="E585" s="148"/>
      <c r="F585" s="152"/>
      <c r="G585" s="152"/>
      <c r="H585" s="269" t="s">
        <v>1126</v>
      </c>
      <c r="I585" s="245">
        <v>1</v>
      </c>
      <c r="J585" s="271" t="s">
        <v>130</v>
      </c>
      <c r="K585" s="271"/>
      <c r="L585" s="184">
        <v>350</v>
      </c>
      <c r="M585" s="184">
        <v>530</v>
      </c>
      <c r="N585" s="184">
        <v>425</v>
      </c>
      <c r="O585" s="185">
        <v>460</v>
      </c>
      <c r="P585" s="145"/>
      <c r="Q585" s="145"/>
    </row>
    <row r="586" spans="1:17">
      <c r="A586" s="248">
        <v>156</v>
      </c>
      <c r="B586" s="229" t="s">
        <v>1147</v>
      </c>
      <c r="C586" s="253" t="s">
        <v>1148</v>
      </c>
      <c r="D586" s="153" t="s">
        <v>1147</v>
      </c>
      <c r="E586" s="153"/>
      <c r="F586" s="149"/>
      <c r="G586" s="149"/>
      <c r="H586" s="149"/>
      <c r="I586" s="245">
        <v>1</v>
      </c>
      <c r="J586" s="271" t="s">
        <v>130</v>
      </c>
      <c r="K586" s="271"/>
      <c r="L586" s="184">
        <v>430</v>
      </c>
      <c r="M586" s="184">
        <v>500</v>
      </c>
      <c r="N586" s="184">
        <v>480</v>
      </c>
      <c r="O586" s="185">
        <v>603</v>
      </c>
      <c r="P586" s="145"/>
      <c r="Q586" s="145"/>
    </row>
    <row r="587" spans="1:17">
      <c r="A587" s="145">
        <v>157</v>
      </c>
      <c r="B587" s="229" t="s">
        <v>1149</v>
      </c>
      <c r="C587" s="147" t="s">
        <v>1150</v>
      </c>
      <c r="D587" s="153" t="s">
        <v>1149</v>
      </c>
      <c r="E587" s="153"/>
      <c r="F587" s="149"/>
      <c r="G587" s="149"/>
      <c r="H587" s="150" t="s">
        <v>1151</v>
      </c>
      <c r="I587" s="243">
        <v>2</v>
      </c>
      <c r="J587" s="183" t="s">
        <v>19</v>
      </c>
      <c r="K587" s="183"/>
      <c r="L587" s="184">
        <v>250</v>
      </c>
      <c r="M587" s="184">
        <v>280</v>
      </c>
      <c r="N587" s="184">
        <v>220</v>
      </c>
      <c r="O587" s="185">
        <v>90</v>
      </c>
      <c r="P587" s="145"/>
      <c r="Q587" s="145"/>
    </row>
    <row r="588" spans="1:17">
      <c r="A588" s="145"/>
      <c r="B588" s="229" t="s">
        <v>1149</v>
      </c>
      <c r="C588" s="147"/>
      <c r="D588" s="153" t="s">
        <v>1152</v>
      </c>
      <c r="E588" s="153"/>
      <c r="F588" s="149"/>
      <c r="G588" s="149"/>
      <c r="H588" s="150"/>
      <c r="I588" s="243"/>
      <c r="J588" s="183"/>
      <c r="K588" s="183"/>
      <c r="L588" s="184"/>
      <c r="M588" s="184"/>
      <c r="N588" s="184"/>
      <c r="O588" s="185"/>
      <c r="P588" s="145"/>
      <c r="Q588" s="145"/>
    </row>
    <row r="589" spans="1:17">
      <c r="A589" s="145">
        <v>158</v>
      </c>
      <c r="B589" s="229" t="s">
        <v>1153</v>
      </c>
      <c r="C589" s="147" t="s">
        <v>1154</v>
      </c>
      <c r="D589" s="153" t="s">
        <v>1153</v>
      </c>
      <c r="E589" s="153"/>
      <c r="F589" s="149"/>
      <c r="G589" s="149"/>
      <c r="H589" s="150" t="s">
        <v>1151</v>
      </c>
      <c r="I589" s="243">
        <v>2</v>
      </c>
      <c r="J589" s="183" t="s">
        <v>19</v>
      </c>
      <c r="K589" s="183"/>
      <c r="L589" s="184">
        <v>300</v>
      </c>
      <c r="M589" s="184">
        <v>280</v>
      </c>
      <c r="N589" s="184">
        <v>220</v>
      </c>
      <c r="O589" s="185">
        <v>105</v>
      </c>
      <c r="P589" s="145"/>
      <c r="Q589" s="145"/>
    </row>
    <row r="590" spans="1:17">
      <c r="A590" s="145"/>
      <c r="B590" s="229" t="s">
        <v>1153</v>
      </c>
      <c r="C590" s="147"/>
      <c r="D590" s="153" t="s">
        <v>1155</v>
      </c>
      <c r="E590" s="153"/>
      <c r="F590" s="149"/>
      <c r="G590" s="149"/>
      <c r="H590" s="150"/>
      <c r="I590" s="243"/>
      <c r="J590" s="183"/>
      <c r="K590" s="183"/>
      <c r="L590" s="184"/>
      <c r="M590" s="184"/>
      <c r="N590" s="184"/>
      <c r="O590" s="185"/>
      <c r="P590" s="145"/>
      <c r="Q590" s="145"/>
    </row>
    <row r="591" spans="1:17">
      <c r="A591" s="145">
        <v>159</v>
      </c>
      <c r="B591" s="229" t="s">
        <v>1156</v>
      </c>
      <c r="C591" s="147" t="s">
        <v>1157</v>
      </c>
      <c r="D591" s="148" t="s">
        <v>1156</v>
      </c>
      <c r="E591" s="148"/>
      <c r="F591" s="149"/>
      <c r="G591" s="149"/>
      <c r="H591" s="150" t="s">
        <v>1151</v>
      </c>
      <c r="I591" s="243">
        <v>2</v>
      </c>
      <c r="J591" s="183" t="s">
        <v>19</v>
      </c>
      <c r="K591" s="183"/>
      <c r="L591" s="184">
        <v>250</v>
      </c>
      <c r="M591" s="184">
        <v>280</v>
      </c>
      <c r="N591" s="184">
        <v>220</v>
      </c>
      <c r="O591" s="185">
        <v>90</v>
      </c>
      <c r="P591" s="145"/>
      <c r="Q591" s="145"/>
    </row>
    <row r="592" spans="1:17">
      <c r="A592" s="145">
        <v>160</v>
      </c>
      <c r="B592" s="229" t="s">
        <v>1156</v>
      </c>
      <c r="C592" s="147"/>
      <c r="D592" s="148" t="s">
        <v>1158</v>
      </c>
      <c r="E592" s="148"/>
      <c r="F592" s="149"/>
      <c r="G592" s="149"/>
      <c r="H592" s="150"/>
      <c r="I592" s="243"/>
      <c r="J592" s="183"/>
      <c r="K592" s="183"/>
      <c r="L592" s="184"/>
      <c r="M592" s="184"/>
      <c r="N592" s="184"/>
      <c r="O592" s="185"/>
      <c r="P592" s="145"/>
      <c r="Q592" s="145"/>
    </row>
    <row r="593" spans="1:17">
      <c r="A593" s="145">
        <v>161</v>
      </c>
      <c r="B593" s="229" t="s">
        <v>1159</v>
      </c>
      <c r="C593" s="147" t="s">
        <v>1160</v>
      </c>
      <c r="D593" s="230" t="s">
        <v>1159</v>
      </c>
      <c r="E593" s="148"/>
      <c r="F593" s="149"/>
      <c r="G593" s="149"/>
      <c r="H593" s="150" t="s">
        <v>1151</v>
      </c>
      <c r="I593" s="243">
        <v>8</v>
      </c>
      <c r="J593" s="183" t="s">
        <v>19</v>
      </c>
      <c r="K593" s="183"/>
      <c r="L593" s="184">
        <v>280</v>
      </c>
      <c r="M593" s="184">
        <v>200</v>
      </c>
      <c r="N593" s="184">
        <v>220</v>
      </c>
      <c r="O593" s="185">
        <v>73</v>
      </c>
      <c r="P593" s="145"/>
      <c r="Q593" s="145"/>
    </row>
    <row r="594" spans="1:17">
      <c r="A594" s="145">
        <v>162</v>
      </c>
      <c r="B594" s="229" t="s">
        <v>1159</v>
      </c>
      <c r="C594" s="147"/>
      <c r="D594" s="230" t="s">
        <v>1161</v>
      </c>
      <c r="E594" s="148"/>
      <c r="F594" s="149"/>
      <c r="G594" s="149"/>
      <c r="H594" s="150"/>
      <c r="I594" s="243"/>
      <c r="J594" s="183"/>
      <c r="K594" s="183"/>
      <c r="L594" s="184"/>
      <c r="M594" s="184"/>
      <c r="N594" s="184"/>
      <c r="O594" s="185"/>
      <c r="P594" s="145"/>
      <c r="Q594" s="145"/>
    </row>
    <row r="595" spans="1:17">
      <c r="A595" s="145">
        <v>163</v>
      </c>
      <c r="B595" s="229" t="s">
        <v>1162</v>
      </c>
      <c r="C595" s="147" t="s">
        <v>1163</v>
      </c>
      <c r="D595" s="153" t="s">
        <v>1162</v>
      </c>
      <c r="E595" s="153"/>
      <c r="F595" s="149"/>
      <c r="G595" s="149"/>
      <c r="H595" s="150" t="s">
        <v>1151</v>
      </c>
      <c r="I595" s="243">
        <v>2</v>
      </c>
      <c r="J595" s="183" t="s">
        <v>19</v>
      </c>
      <c r="K595" s="183"/>
      <c r="L595" s="184">
        <v>300</v>
      </c>
      <c r="M595" s="184">
        <v>280</v>
      </c>
      <c r="N595" s="184">
        <v>217</v>
      </c>
      <c r="O595" s="185">
        <v>106</v>
      </c>
      <c r="P595" s="145"/>
      <c r="Q595" s="145"/>
    </row>
    <row r="596" spans="1:17">
      <c r="A596" s="145">
        <v>164</v>
      </c>
      <c r="B596" s="229" t="s">
        <v>1162</v>
      </c>
      <c r="C596" s="147"/>
      <c r="D596" s="153" t="s">
        <v>1164</v>
      </c>
      <c r="E596" s="153"/>
      <c r="F596" s="149"/>
      <c r="G596" s="149"/>
      <c r="H596" s="150"/>
      <c r="I596" s="243"/>
      <c r="J596" s="183"/>
      <c r="K596" s="183"/>
      <c r="L596" s="184"/>
      <c r="M596" s="184"/>
      <c r="N596" s="184"/>
      <c r="O596" s="185"/>
      <c r="P596" s="145"/>
      <c r="Q596" s="145"/>
    </row>
    <row r="597" spans="1:17">
      <c r="A597" s="145">
        <v>165</v>
      </c>
      <c r="B597" s="229" t="s">
        <v>1165</v>
      </c>
      <c r="C597" s="147" t="s">
        <v>1166</v>
      </c>
      <c r="D597" s="230" t="s">
        <v>1165</v>
      </c>
      <c r="E597" s="148"/>
      <c r="F597" s="152"/>
      <c r="G597" s="152"/>
      <c r="H597" s="150" t="s">
        <v>1151</v>
      </c>
      <c r="I597" s="243">
        <v>2</v>
      </c>
      <c r="J597" s="183" t="s">
        <v>19</v>
      </c>
      <c r="K597" s="183"/>
      <c r="L597" s="184">
        <v>290</v>
      </c>
      <c r="M597" s="184">
        <v>500</v>
      </c>
      <c r="N597" s="184">
        <v>262</v>
      </c>
      <c r="O597" s="185">
        <v>223</v>
      </c>
      <c r="P597" s="145"/>
      <c r="Q597" s="145"/>
    </row>
    <row r="598" spans="1:17">
      <c r="A598" s="145"/>
      <c r="B598" s="229" t="s">
        <v>1165</v>
      </c>
      <c r="C598" s="147"/>
      <c r="D598" s="230" t="s">
        <v>1167</v>
      </c>
      <c r="E598" s="148"/>
      <c r="F598" s="152"/>
      <c r="G598" s="152"/>
      <c r="H598" s="150"/>
      <c r="I598" s="243"/>
      <c r="J598" s="183"/>
      <c r="K598" s="183"/>
      <c r="L598" s="184"/>
      <c r="M598" s="184"/>
      <c r="N598" s="184"/>
      <c r="O598" s="185"/>
      <c r="P598" s="145"/>
      <c r="Q598" s="145"/>
    </row>
    <row r="599" spans="1:17">
      <c r="A599" s="145"/>
      <c r="B599" s="229" t="s">
        <v>1165</v>
      </c>
      <c r="C599" s="147"/>
      <c r="D599" s="230" t="s">
        <v>1168</v>
      </c>
      <c r="E599" s="148"/>
      <c r="F599" s="152"/>
      <c r="G599" s="152"/>
      <c r="H599" s="150"/>
      <c r="I599" s="243"/>
      <c r="J599" s="183"/>
      <c r="K599" s="183"/>
      <c r="L599" s="184"/>
      <c r="M599" s="184"/>
      <c r="N599" s="184"/>
      <c r="O599" s="185"/>
      <c r="P599" s="145"/>
      <c r="Q599" s="145"/>
    </row>
    <row r="600" spans="1:17">
      <c r="A600" s="145"/>
      <c r="B600" s="229" t="s">
        <v>1165</v>
      </c>
      <c r="C600" s="147"/>
      <c r="D600" s="230" t="s">
        <v>1169</v>
      </c>
      <c r="E600" s="148"/>
      <c r="F600" s="152"/>
      <c r="G600" s="152"/>
      <c r="H600" s="150"/>
      <c r="I600" s="243"/>
      <c r="J600" s="183"/>
      <c r="K600" s="183"/>
      <c r="L600" s="184"/>
      <c r="M600" s="184"/>
      <c r="N600" s="184"/>
      <c r="O600" s="185"/>
      <c r="P600" s="145"/>
      <c r="Q600" s="145"/>
    </row>
    <row r="601" spans="1:17">
      <c r="A601" s="145">
        <v>166</v>
      </c>
      <c r="B601" s="229" t="s">
        <v>1170</v>
      </c>
      <c r="C601" s="147" t="s">
        <v>1171</v>
      </c>
      <c r="D601" s="153" t="s">
        <v>1170</v>
      </c>
      <c r="E601" s="153"/>
      <c r="F601" s="149"/>
      <c r="G601" s="152"/>
      <c r="H601" s="150" t="s">
        <v>1151</v>
      </c>
      <c r="I601" s="243">
        <v>18</v>
      </c>
      <c r="J601" s="183" t="s">
        <v>19</v>
      </c>
      <c r="K601" s="183"/>
      <c r="L601" s="184">
        <v>400</v>
      </c>
      <c r="M601" s="184">
        <v>440</v>
      </c>
      <c r="N601" s="184">
        <v>252</v>
      </c>
      <c r="O601" s="185">
        <v>259</v>
      </c>
      <c r="P601" s="145"/>
      <c r="Q601" s="145"/>
    </row>
    <row r="602" spans="1:17">
      <c r="A602" s="145">
        <v>167</v>
      </c>
      <c r="B602" s="229" t="s">
        <v>1170</v>
      </c>
      <c r="C602" s="147"/>
      <c r="D602" s="153" t="s">
        <v>1172</v>
      </c>
      <c r="E602" s="153"/>
      <c r="F602" s="149"/>
      <c r="G602" s="152"/>
      <c r="H602" s="150"/>
      <c r="I602" s="243"/>
      <c r="J602" s="183"/>
      <c r="K602" s="183"/>
      <c r="L602" s="184"/>
      <c r="M602" s="184"/>
      <c r="N602" s="184"/>
      <c r="O602" s="185"/>
      <c r="P602" s="145"/>
      <c r="Q602" s="145"/>
    </row>
    <row r="603" spans="1:17">
      <c r="A603" s="145">
        <v>168</v>
      </c>
      <c r="B603" s="229" t="s">
        <v>1173</v>
      </c>
      <c r="C603" s="147" t="s">
        <v>1174</v>
      </c>
      <c r="D603" s="153" t="s">
        <v>1173</v>
      </c>
      <c r="E603" s="153"/>
      <c r="F603" s="152"/>
      <c r="G603" s="152"/>
      <c r="H603" s="150" t="s">
        <v>1151</v>
      </c>
      <c r="I603" s="243">
        <v>2</v>
      </c>
      <c r="J603" s="183" t="s">
        <v>19</v>
      </c>
      <c r="K603" s="183"/>
      <c r="L603" s="184">
        <v>420</v>
      </c>
      <c r="M603" s="184">
        <v>670</v>
      </c>
      <c r="N603" s="184">
        <v>475</v>
      </c>
      <c r="O603" s="185">
        <v>781</v>
      </c>
      <c r="P603" s="145"/>
      <c r="Q603" s="145"/>
    </row>
    <row r="604" spans="1:17">
      <c r="A604" s="145"/>
      <c r="B604" s="229" t="s">
        <v>1173</v>
      </c>
      <c r="C604" s="147"/>
      <c r="D604" s="153" t="s">
        <v>1175</v>
      </c>
      <c r="E604" s="153"/>
      <c r="F604" s="152"/>
      <c r="G604" s="152"/>
      <c r="H604" s="150"/>
      <c r="I604" s="243"/>
      <c r="J604" s="183"/>
      <c r="K604" s="183"/>
      <c r="L604" s="184"/>
      <c r="M604" s="184"/>
      <c r="N604" s="184"/>
      <c r="O604" s="185"/>
      <c r="P604" s="145"/>
      <c r="Q604" s="145"/>
    </row>
    <row r="605" spans="1:17">
      <c r="A605" s="145">
        <v>169</v>
      </c>
      <c r="B605" s="229" t="s">
        <v>1176</v>
      </c>
      <c r="C605" s="147" t="s">
        <v>1177</v>
      </c>
      <c r="D605" s="153" t="s">
        <v>1176</v>
      </c>
      <c r="E605" s="153"/>
      <c r="F605" s="152"/>
      <c r="G605" s="152"/>
      <c r="H605" s="150" t="s">
        <v>1151</v>
      </c>
      <c r="I605" s="243">
        <v>2</v>
      </c>
      <c r="J605" s="183" t="s">
        <v>19</v>
      </c>
      <c r="K605" s="183"/>
      <c r="L605" s="184">
        <v>533</v>
      </c>
      <c r="M605" s="184">
        <v>720</v>
      </c>
      <c r="N605" s="184">
        <v>540</v>
      </c>
      <c r="O605" s="185">
        <v>1212</v>
      </c>
      <c r="P605" s="145"/>
      <c r="Q605" s="145"/>
    </row>
    <row r="606" spans="1:17">
      <c r="A606" s="145"/>
      <c r="B606" s="229" t="s">
        <v>1176</v>
      </c>
      <c r="C606" s="147"/>
      <c r="D606" s="153" t="s">
        <v>1178</v>
      </c>
      <c r="E606" s="153"/>
      <c r="F606" s="152"/>
      <c r="G606" s="152"/>
      <c r="H606" s="150"/>
      <c r="I606" s="243"/>
      <c r="J606" s="183"/>
      <c r="K606" s="183"/>
      <c r="L606" s="184"/>
      <c r="M606" s="184"/>
      <c r="N606" s="184"/>
      <c r="O606" s="185"/>
      <c r="P606" s="145"/>
      <c r="Q606" s="145"/>
    </row>
    <row r="607" spans="1:17">
      <c r="A607" s="145">
        <v>170</v>
      </c>
      <c r="B607" s="229" t="s">
        <v>1179</v>
      </c>
      <c r="C607" s="147" t="s">
        <v>1180</v>
      </c>
      <c r="D607" s="153" t="s">
        <v>1179</v>
      </c>
      <c r="E607" s="153"/>
      <c r="F607" s="152"/>
      <c r="G607" s="152"/>
      <c r="H607" s="150" t="s">
        <v>1151</v>
      </c>
      <c r="I607" s="243">
        <v>2</v>
      </c>
      <c r="J607" s="183" t="s">
        <v>19</v>
      </c>
      <c r="K607" s="183"/>
      <c r="L607" s="184">
        <v>600</v>
      </c>
      <c r="M607" s="184">
        <v>400</v>
      </c>
      <c r="N607" s="184">
        <v>340</v>
      </c>
      <c r="O607" s="185">
        <v>477</v>
      </c>
      <c r="P607" s="145"/>
      <c r="Q607" s="145"/>
    </row>
    <row r="608" spans="1:17">
      <c r="A608" s="145"/>
      <c r="B608" s="229" t="s">
        <v>1179</v>
      </c>
      <c r="C608" s="147"/>
      <c r="D608" s="153" t="s">
        <v>1181</v>
      </c>
      <c r="E608" s="153"/>
      <c r="F608" s="152"/>
      <c r="G608" s="152"/>
      <c r="H608" s="150"/>
      <c r="I608" s="243"/>
      <c r="J608" s="183"/>
      <c r="K608" s="183"/>
      <c r="L608" s="184"/>
      <c r="M608" s="184"/>
      <c r="N608" s="184"/>
      <c r="O608" s="185"/>
      <c r="P608" s="145"/>
      <c r="Q608" s="145"/>
    </row>
    <row r="609" spans="1:17">
      <c r="A609" s="145">
        <v>171</v>
      </c>
      <c r="B609" s="229" t="s">
        <v>1182</v>
      </c>
      <c r="C609" s="147" t="s">
        <v>1180</v>
      </c>
      <c r="D609" s="148" t="s">
        <v>1182</v>
      </c>
      <c r="E609" s="148"/>
      <c r="F609" s="152"/>
      <c r="G609" s="152"/>
      <c r="H609" s="150" t="s">
        <v>1151</v>
      </c>
      <c r="I609" s="243">
        <v>2</v>
      </c>
      <c r="J609" s="183" t="s">
        <v>19</v>
      </c>
      <c r="K609" s="183"/>
      <c r="L609" s="184">
        <v>400</v>
      </c>
      <c r="M609" s="184">
        <v>650</v>
      </c>
      <c r="N609" s="184">
        <v>330</v>
      </c>
      <c r="O609" s="185">
        <v>510</v>
      </c>
      <c r="P609" s="145"/>
      <c r="Q609" s="145"/>
    </row>
    <row r="610" spans="1:17">
      <c r="A610" s="145"/>
      <c r="B610" s="229" t="s">
        <v>1182</v>
      </c>
      <c r="C610" s="147"/>
      <c r="D610" s="148" t="s">
        <v>1181</v>
      </c>
      <c r="E610" s="148"/>
      <c r="F610" s="152"/>
      <c r="G610" s="152"/>
      <c r="H610" s="150"/>
      <c r="I610" s="243"/>
      <c r="J610" s="183"/>
      <c r="K610" s="183"/>
      <c r="L610" s="184"/>
      <c r="M610" s="184"/>
      <c r="N610" s="184"/>
      <c r="O610" s="185"/>
      <c r="P610" s="145"/>
      <c r="Q610" s="145"/>
    </row>
    <row r="611" spans="1:17">
      <c r="A611" s="145">
        <v>172</v>
      </c>
      <c r="B611" s="229" t="s">
        <v>1183</v>
      </c>
      <c r="C611" s="147" t="s">
        <v>1184</v>
      </c>
      <c r="D611" s="153" t="s">
        <v>1183</v>
      </c>
      <c r="E611" s="153"/>
      <c r="F611" s="152"/>
      <c r="G611" s="149"/>
      <c r="H611" s="150" t="s">
        <v>1151</v>
      </c>
      <c r="I611" s="243">
        <v>10</v>
      </c>
      <c r="J611" s="183" t="s">
        <v>19</v>
      </c>
      <c r="K611" s="183"/>
      <c r="L611" s="184">
        <v>400</v>
      </c>
      <c r="M611" s="184">
        <v>400</v>
      </c>
      <c r="N611" s="184">
        <v>255</v>
      </c>
      <c r="O611" s="185">
        <v>238</v>
      </c>
      <c r="P611" s="145"/>
      <c r="Q611" s="145"/>
    </row>
    <row r="612" spans="1:17">
      <c r="A612" s="145"/>
      <c r="B612" s="229" t="s">
        <v>1183</v>
      </c>
      <c r="C612" s="147"/>
      <c r="D612" s="153" t="s">
        <v>1185</v>
      </c>
      <c r="E612" s="153"/>
      <c r="F612" s="152"/>
      <c r="G612" s="149"/>
      <c r="H612" s="150"/>
      <c r="I612" s="243"/>
      <c r="J612" s="183"/>
      <c r="K612" s="183"/>
      <c r="L612" s="184"/>
      <c r="M612" s="184"/>
      <c r="N612" s="184"/>
      <c r="O612" s="185"/>
      <c r="P612" s="145"/>
      <c r="Q612" s="145"/>
    </row>
    <row r="613" spans="1:17">
      <c r="A613" s="145">
        <v>173</v>
      </c>
      <c r="B613" s="229" t="s">
        <v>1186</v>
      </c>
      <c r="C613" s="147" t="s">
        <v>1187</v>
      </c>
      <c r="D613" s="230" t="s">
        <v>1186</v>
      </c>
      <c r="E613" s="148"/>
      <c r="F613" s="152"/>
      <c r="G613" s="152"/>
      <c r="H613" s="150" t="s">
        <v>1151</v>
      </c>
      <c r="I613" s="243">
        <v>16</v>
      </c>
      <c r="J613" s="183" t="s">
        <v>19</v>
      </c>
      <c r="K613" s="183"/>
      <c r="L613" s="184">
        <v>400</v>
      </c>
      <c r="M613" s="184">
        <v>440</v>
      </c>
      <c r="N613" s="184">
        <v>250</v>
      </c>
      <c r="O613" s="185">
        <v>259</v>
      </c>
      <c r="P613" s="145"/>
      <c r="Q613" s="145"/>
    </row>
    <row r="614" spans="1:17">
      <c r="A614" s="145"/>
      <c r="B614" s="229" t="s">
        <v>1186</v>
      </c>
      <c r="C614" s="147"/>
      <c r="D614" s="230" t="s">
        <v>1188</v>
      </c>
      <c r="E614" s="148"/>
      <c r="F614" s="152"/>
      <c r="G614" s="152"/>
      <c r="H614" s="150"/>
      <c r="I614" s="243"/>
      <c r="J614" s="183"/>
      <c r="K614" s="183"/>
      <c r="L614" s="184"/>
      <c r="M614" s="184"/>
      <c r="N614" s="184"/>
      <c r="O614" s="185"/>
      <c r="P614" s="145"/>
      <c r="Q614" s="145"/>
    </row>
    <row r="615" spans="1:17">
      <c r="A615" s="145"/>
      <c r="B615" s="229" t="s">
        <v>1186</v>
      </c>
      <c r="C615" s="147"/>
      <c r="D615" s="230" t="s">
        <v>1189</v>
      </c>
      <c r="E615" s="148"/>
      <c r="F615" s="152"/>
      <c r="G615" s="152"/>
      <c r="H615" s="150"/>
      <c r="I615" s="243"/>
      <c r="J615" s="183"/>
      <c r="K615" s="183"/>
      <c r="L615" s="184"/>
      <c r="M615" s="184"/>
      <c r="N615" s="184"/>
      <c r="O615" s="185"/>
      <c r="P615" s="145"/>
      <c r="Q615" s="145"/>
    </row>
    <row r="616" spans="1:17">
      <c r="A616" s="145"/>
      <c r="B616" s="229" t="s">
        <v>1186</v>
      </c>
      <c r="C616" s="147"/>
      <c r="D616" s="230" t="s">
        <v>1190</v>
      </c>
      <c r="E616" s="148"/>
      <c r="F616" s="152"/>
      <c r="G616" s="152"/>
      <c r="H616" s="150"/>
      <c r="I616" s="243"/>
      <c r="J616" s="183"/>
      <c r="K616" s="183"/>
      <c r="L616" s="184"/>
      <c r="M616" s="184"/>
      <c r="N616" s="184"/>
      <c r="O616" s="185"/>
      <c r="P616" s="145"/>
      <c r="Q616" s="145"/>
    </row>
    <row r="617" spans="1:17">
      <c r="A617" s="145">
        <v>174</v>
      </c>
      <c r="B617" s="229" t="s">
        <v>1191</v>
      </c>
      <c r="C617" s="147" t="s">
        <v>1192</v>
      </c>
      <c r="D617" s="153" t="s">
        <v>1191</v>
      </c>
      <c r="E617" s="153"/>
      <c r="F617" s="152"/>
      <c r="G617" s="152"/>
      <c r="H617" s="150" t="s">
        <v>1151</v>
      </c>
      <c r="I617" s="243">
        <v>10</v>
      </c>
      <c r="J617" s="183" t="s">
        <v>19</v>
      </c>
      <c r="K617" s="183"/>
      <c r="L617" s="184">
        <v>400</v>
      </c>
      <c r="M617" s="184">
        <v>400</v>
      </c>
      <c r="N617" s="184">
        <v>250</v>
      </c>
      <c r="O617" s="185">
        <v>252</v>
      </c>
      <c r="P617" s="145"/>
      <c r="Q617" s="145"/>
    </row>
    <row r="618" spans="1:17">
      <c r="A618" s="145"/>
      <c r="B618" s="229" t="s">
        <v>1191</v>
      </c>
      <c r="C618" s="147"/>
      <c r="D618" s="153" t="s">
        <v>1193</v>
      </c>
      <c r="E618" s="153"/>
      <c r="F618" s="152"/>
      <c r="G618" s="152"/>
      <c r="H618" s="150"/>
      <c r="I618" s="243"/>
      <c r="J618" s="183"/>
      <c r="K618" s="183"/>
      <c r="L618" s="184"/>
      <c r="M618" s="184"/>
      <c r="N618" s="184"/>
      <c r="O618" s="185"/>
      <c r="P618" s="145"/>
      <c r="Q618" s="145"/>
    </row>
    <row r="619" spans="1:17">
      <c r="A619" s="145">
        <v>175</v>
      </c>
      <c r="B619" s="229" t="s">
        <v>1162</v>
      </c>
      <c r="C619" s="147" t="s">
        <v>1194</v>
      </c>
      <c r="D619" s="273" t="s">
        <v>1162</v>
      </c>
      <c r="E619" s="273"/>
      <c r="F619" s="152"/>
      <c r="G619" s="152"/>
      <c r="H619" s="150" t="s">
        <v>1151</v>
      </c>
      <c r="I619" s="243">
        <v>2</v>
      </c>
      <c r="J619" s="183" t="s">
        <v>19</v>
      </c>
      <c r="K619" s="183"/>
      <c r="L619" s="184">
        <v>300</v>
      </c>
      <c r="M619" s="184">
        <v>280</v>
      </c>
      <c r="N619" s="184">
        <v>215</v>
      </c>
      <c r="O619" s="185">
        <v>105</v>
      </c>
      <c r="P619" s="145"/>
      <c r="Q619" s="145"/>
    </row>
    <row r="620" spans="1:17">
      <c r="A620" s="145"/>
      <c r="B620" s="229" t="s">
        <v>1162</v>
      </c>
      <c r="C620" s="147"/>
      <c r="D620" s="273" t="s">
        <v>1164</v>
      </c>
      <c r="E620" s="273"/>
      <c r="F620" s="152"/>
      <c r="G620" s="152"/>
      <c r="H620" s="150"/>
      <c r="I620" s="243"/>
      <c r="J620" s="183"/>
      <c r="K620" s="183"/>
      <c r="L620" s="184"/>
      <c r="M620" s="184"/>
      <c r="N620" s="184"/>
      <c r="O620" s="185"/>
      <c r="P620" s="145"/>
      <c r="Q620" s="145"/>
    </row>
    <row r="621" spans="1:17">
      <c r="A621" s="145">
        <v>176</v>
      </c>
      <c r="B621" s="229" t="s">
        <v>1195</v>
      </c>
      <c r="C621" s="147" t="s">
        <v>1196</v>
      </c>
      <c r="D621" s="230" t="s">
        <v>1195</v>
      </c>
      <c r="E621" s="148"/>
      <c r="F621" s="152"/>
      <c r="G621" s="152"/>
      <c r="H621" s="150" t="s">
        <v>1151</v>
      </c>
      <c r="I621" s="243">
        <v>6</v>
      </c>
      <c r="J621" s="183" t="s">
        <v>19</v>
      </c>
      <c r="K621" s="183"/>
      <c r="L621" s="184">
        <v>350</v>
      </c>
      <c r="M621" s="184">
        <v>228</v>
      </c>
      <c r="N621" s="184">
        <v>237</v>
      </c>
      <c r="O621" s="185">
        <v>110</v>
      </c>
      <c r="P621" s="145"/>
      <c r="Q621" s="145"/>
    </row>
    <row r="622" spans="1:17">
      <c r="A622" s="145"/>
      <c r="B622" s="229" t="s">
        <v>1195</v>
      </c>
      <c r="C622" s="147"/>
      <c r="D622" s="230" t="s">
        <v>1197</v>
      </c>
      <c r="E622" s="148"/>
      <c r="F622" s="152"/>
      <c r="G622" s="152"/>
      <c r="H622" s="150"/>
      <c r="I622" s="243"/>
      <c r="J622" s="183"/>
      <c r="K622" s="183"/>
      <c r="L622" s="184"/>
      <c r="M622" s="184"/>
      <c r="N622" s="184"/>
      <c r="O622" s="185"/>
      <c r="P622" s="145"/>
      <c r="Q622" s="145"/>
    </row>
    <row r="623" spans="1:17">
      <c r="A623" s="145"/>
      <c r="B623" s="229" t="s">
        <v>1195</v>
      </c>
      <c r="C623" s="147"/>
      <c r="D623" s="230" t="s">
        <v>1198</v>
      </c>
      <c r="E623" s="148"/>
      <c r="F623" s="152"/>
      <c r="G623" s="152"/>
      <c r="H623" s="150"/>
      <c r="I623" s="243"/>
      <c r="J623" s="183"/>
      <c r="K623" s="183"/>
      <c r="L623" s="184"/>
      <c r="M623" s="184"/>
      <c r="N623" s="184"/>
      <c r="O623" s="185"/>
      <c r="P623" s="145"/>
      <c r="Q623" s="145"/>
    </row>
    <row r="624" spans="1:17">
      <c r="A624" s="145">
        <v>177</v>
      </c>
      <c r="B624" s="229" t="s">
        <v>1199</v>
      </c>
      <c r="C624" s="147" t="s">
        <v>1200</v>
      </c>
      <c r="D624" s="153" t="s">
        <v>1199</v>
      </c>
      <c r="E624" s="153"/>
      <c r="F624" s="152"/>
      <c r="G624" s="152"/>
      <c r="H624" s="150" t="s">
        <v>1151</v>
      </c>
      <c r="I624" s="243">
        <v>2</v>
      </c>
      <c r="J624" s="183" t="s">
        <v>19</v>
      </c>
      <c r="K624" s="183"/>
      <c r="L624" s="184">
        <v>600</v>
      </c>
      <c r="M624" s="184">
        <v>440</v>
      </c>
      <c r="N624" s="184">
        <v>350</v>
      </c>
      <c r="O624" s="185">
        <v>491</v>
      </c>
      <c r="P624" s="145"/>
      <c r="Q624" s="145"/>
    </row>
    <row r="625" spans="1:17">
      <c r="A625" s="145"/>
      <c r="B625" s="229" t="s">
        <v>1199</v>
      </c>
      <c r="C625" s="147"/>
      <c r="D625" s="153" t="s">
        <v>1201</v>
      </c>
      <c r="E625" s="153"/>
      <c r="F625" s="152"/>
      <c r="G625" s="152"/>
      <c r="H625" s="150"/>
      <c r="I625" s="243"/>
      <c r="J625" s="183"/>
      <c r="K625" s="183"/>
      <c r="L625" s="184"/>
      <c r="M625" s="184"/>
      <c r="N625" s="184"/>
      <c r="O625" s="185"/>
      <c r="P625" s="145"/>
      <c r="Q625" s="145"/>
    </row>
    <row r="626" ht="28.5" spans="1:17">
      <c r="A626" s="145">
        <v>178</v>
      </c>
      <c r="B626" s="229" t="s">
        <v>1202</v>
      </c>
      <c r="C626" s="147" t="s">
        <v>1203</v>
      </c>
      <c r="D626" s="153" t="s">
        <v>1202</v>
      </c>
      <c r="E626" s="153"/>
      <c r="F626" s="152"/>
      <c r="G626" s="152"/>
      <c r="H626" s="150" t="s">
        <v>1151</v>
      </c>
      <c r="I626" s="243">
        <v>2</v>
      </c>
      <c r="J626" s="183" t="s">
        <v>19</v>
      </c>
      <c r="K626" s="183"/>
      <c r="L626" s="184">
        <v>600</v>
      </c>
      <c r="M626" s="184">
        <v>400</v>
      </c>
      <c r="N626" s="184">
        <v>300</v>
      </c>
      <c r="O626" s="185">
        <v>421</v>
      </c>
      <c r="P626" s="145"/>
      <c r="Q626" s="145"/>
    </row>
    <row r="627" spans="1:17">
      <c r="A627" s="145"/>
      <c r="B627" s="229" t="s">
        <v>1202</v>
      </c>
      <c r="C627" s="147"/>
      <c r="D627" s="153" t="s">
        <v>1204</v>
      </c>
      <c r="E627" s="153"/>
      <c r="F627" s="152"/>
      <c r="G627" s="152"/>
      <c r="H627" s="150"/>
      <c r="I627" s="243"/>
      <c r="J627" s="183"/>
      <c r="K627" s="183"/>
      <c r="L627" s="184"/>
      <c r="M627" s="184"/>
      <c r="N627" s="184"/>
      <c r="O627" s="185"/>
      <c r="P627" s="145"/>
      <c r="Q627" s="145"/>
    </row>
    <row r="628" ht="28.5" spans="1:17">
      <c r="A628" s="145">
        <v>179</v>
      </c>
      <c r="B628" s="229" t="s">
        <v>1205</v>
      </c>
      <c r="C628" s="147" t="s">
        <v>1206</v>
      </c>
      <c r="D628" s="148" t="s">
        <v>1205</v>
      </c>
      <c r="E628" s="148"/>
      <c r="F628" s="152"/>
      <c r="G628" s="152"/>
      <c r="H628" s="150" t="s">
        <v>1151</v>
      </c>
      <c r="I628" s="243">
        <v>2</v>
      </c>
      <c r="J628" s="183" t="s">
        <v>19</v>
      </c>
      <c r="K628" s="183"/>
      <c r="L628" s="184">
        <v>420</v>
      </c>
      <c r="M628" s="184">
        <v>670</v>
      </c>
      <c r="N628" s="184">
        <v>470</v>
      </c>
      <c r="O628" s="185">
        <v>710</v>
      </c>
      <c r="P628" s="145"/>
      <c r="Q628" s="145"/>
    </row>
    <row r="629" spans="1:17">
      <c r="A629" s="145"/>
      <c r="B629" s="229" t="s">
        <v>1205</v>
      </c>
      <c r="C629" s="147"/>
      <c r="D629" s="148" t="s">
        <v>1207</v>
      </c>
      <c r="E629" s="148"/>
      <c r="F629" s="152"/>
      <c r="G629" s="152"/>
      <c r="H629" s="150"/>
      <c r="I629" s="243"/>
      <c r="J629" s="183"/>
      <c r="K629" s="183"/>
      <c r="L629" s="184"/>
      <c r="M629" s="184"/>
      <c r="N629" s="184"/>
      <c r="O629" s="185"/>
      <c r="P629" s="145"/>
      <c r="Q629" s="145"/>
    </row>
    <row r="630" spans="1:17">
      <c r="A630" s="145">
        <v>180</v>
      </c>
      <c r="B630" s="229" t="s">
        <v>1208</v>
      </c>
      <c r="C630" s="147" t="s">
        <v>1209</v>
      </c>
      <c r="D630" s="153" t="s">
        <v>1208</v>
      </c>
      <c r="E630" s="153"/>
      <c r="F630" s="152"/>
      <c r="G630" s="152"/>
      <c r="H630" s="150" t="s">
        <v>1151</v>
      </c>
      <c r="I630" s="246">
        <v>4</v>
      </c>
      <c r="J630" s="183" t="s">
        <v>19</v>
      </c>
      <c r="K630" s="183"/>
      <c r="L630" s="184">
        <v>300</v>
      </c>
      <c r="M630" s="184">
        <v>250</v>
      </c>
      <c r="N630" s="184">
        <v>240</v>
      </c>
      <c r="O630" s="185">
        <v>105</v>
      </c>
      <c r="P630" s="145"/>
      <c r="Q630" s="145"/>
    </row>
    <row r="631" spans="1:17">
      <c r="A631" s="145"/>
      <c r="B631" s="229" t="s">
        <v>1208</v>
      </c>
      <c r="C631" s="147"/>
      <c r="D631" s="153" t="s">
        <v>1210</v>
      </c>
      <c r="E631" s="153"/>
      <c r="F631" s="152"/>
      <c r="G631" s="152"/>
      <c r="H631" s="150"/>
      <c r="I631" s="246"/>
      <c r="J631" s="183"/>
      <c r="K631" s="183"/>
      <c r="L631" s="184"/>
      <c r="M631" s="184"/>
      <c r="N631" s="184"/>
      <c r="O631" s="185"/>
      <c r="P631" s="145"/>
      <c r="Q631" s="145"/>
    </row>
    <row r="632" spans="1:17">
      <c r="A632" s="145">
        <v>181</v>
      </c>
      <c r="B632" s="229" t="s">
        <v>1211</v>
      </c>
      <c r="C632" s="247" t="s">
        <v>1212</v>
      </c>
      <c r="D632" s="230" t="s">
        <v>1211</v>
      </c>
      <c r="E632" s="148"/>
      <c r="F632" s="152"/>
      <c r="G632" s="152"/>
      <c r="H632" s="150" t="s">
        <v>1151</v>
      </c>
      <c r="I632" s="246">
        <v>2</v>
      </c>
      <c r="J632" s="183" t="s">
        <v>19</v>
      </c>
      <c r="K632" s="183"/>
      <c r="L632" s="184">
        <v>300</v>
      </c>
      <c r="M632" s="184">
        <v>250</v>
      </c>
      <c r="N632" s="184">
        <v>240</v>
      </c>
      <c r="O632" s="185">
        <v>105</v>
      </c>
      <c r="P632" s="145"/>
      <c r="Q632" s="145"/>
    </row>
    <row r="633" spans="1:17">
      <c r="A633" s="145"/>
      <c r="B633" s="229" t="s">
        <v>1211</v>
      </c>
      <c r="C633" s="247"/>
      <c r="D633" s="230" t="s">
        <v>1213</v>
      </c>
      <c r="E633" s="148"/>
      <c r="F633" s="152"/>
      <c r="G633" s="152"/>
      <c r="H633" s="150"/>
      <c r="I633" s="246"/>
      <c r="J633" s="183"/>
      <c r="K633" s="183"/>
      <c r="L633" s="184"/>
      <c r="M633" s="184"/>
      <c r="N633" s="184"/>
      <c r="O633" s="185"/>
      <c r="P633" s="145"/>
      <c r="Q633" s="145"/>
    </row>
    <row r="634" spans="1:17">
      <c r="A634" s="145">
        <v>182</v>
      </c>
      <c r="B634" s="229" t="s">
        <v>1214</v>
      </c>
      <c r="C634" s="247" t="s">
        <v>1215</v>
      </c>
      <c r="D634" s="153" t="s">
        <v>1214</v>
      </c>
      <c r="E634" s="153"/>
      <c r="F634" s="152"/>
      <c r="G634" s="152"/>
      <c r="H634" s="150" t="s">
        <v>1151</v>
      </c>
      <c r="I634" s="243">
        <v>2</v>
      </c>
      <c r="J634" s="183" t="s">
        <v>19</v>
      </c>
      <c r="K634" s="183"/>
      <c r="L634" s="184">
        <v>300</v>
      </c>
      <c r="M634" s="184">
        <v>250</v>
      </c>
      <c r="N634" s="184">
        <v>240</v>
      </c>
      <c r="O634" s="185">
        <v>105</v>
      </c>
      <c r="P634" s="145"/>
      <c r="Q634" s="145"/>
    </row>
    <row r="635" spans="1:17">
      <c r="A635" s="145"/>
      <c r="B635" s="229" t="s">
        <v>1214</v>
      </c>
      <c r="C635" s="247"/>
      <c r="D635" s="153" t="s">
        <v>1216</v>
      </c>
      <c r="E635" s="153"/>
      <c r="F635" s="152"/>
      <c r="G635" s="152"/>
      <c r="H635" s="150"/>
      <c r="I635" s="243"/>
      <c r="J635" s="183"/>
      <c r="K635" s="183"/>
      <c r="L635" s="184"/>
      <c r="M635" s="184"/>
      <c r="N635" s="184"/>
      <c r="O635" s="185"/>
      <c r="P635" s="145"/>
      <c r="Q635" s="145"/>
    </row>
    <row r="636" spans="1:17">
      <c r="A636" s="145">
        <v>1</v>
      </c>
      <c r="B636" s="274" t="s">
        <v>1217</v>
      </c>
      <c r="C636" s="147" t="s">
        <v>1218</v>
      </c>
      <c r="D636" s="230" t="s">
        <v>1217</v>
      </c>
      <c r="E636" s="230"/>
      <c r="F636" s="152"/>
      <c r="G636" s="152"/>
      <c r="H636" s="231"/>
      <c r="I636" s="276">
        <v>2</v>
      </c>
      <c r="J636" s="183" t="s">
        <v>1219</v>
      </c>
      <c r="K636" s="183"/>
      <c r="L636" s="184">
        <v>450</v>
      </c>
      <c r="M636" s="184">
        <v>500</v>
      </c>
      <c r="N636" s="184">
        <v>490</v>
      </c>
      <c r="O636" s="185">
        <v>687</v>
      </c>
      <c r="P636" s="145"/>
      <c r="Q636" s="145"/>
    </row>
    <row r="637" spans="1:17">
      <c r="A637" s="145">
        <v>2</v>
      </c>
      <c r="B637" s="274" t="s">
        <v>1217</v>
      </c>
      <c r="C637" s="147" t="s">
        <v>1220</v>
      </c>
      <c r="D637" s="230" t="s">
        <v>1217</v>
      </c>
      <c r="E637" s="230"/>
      <c r="F637" s="152"/>
      <c r="G637" s="152"/>
      <c r="H637" s="231"/>
      <c r="I637" s="182">
        <v>2</v>
      </c>
      <c r="J637" s="183" t="s">
        <v>1219</v>
      </c>
      <c r="K637" s="183"/>
      <c r="L637" s="184">
        <v>700</v>
      </c>
      <c r="M637" s="184">
        <v>450</v>
      </c>
      <c r="N637" s="184">
        <v>480</v>
      </c>
      <c r="O637" s="185">
        <v>885</v>
      </c>
      <c r="P637" s="145"/>
      <c r="Q637" s="145"/>
    </row>
    <row r="638" spans="1:17">
      <c r="A638" s="145">
        <v>3</v>
      </c>
      <c r="B638" s="274" t="s">
        <v>1221</v>
      </c>
      <c r="C638" s="147" t="s">
        <v>1222</v>
      </c>
      <c r="D638" s="148" t="s">
        <v>1221</v>
      </c>
      <c r="E638" s="148"/>
      <c r="F638" s="152"/>
      <c r="G638" s="152"/>
      <c r="H638" s="231"/>
      <c r="I638" s="182">
        <v>2</v>
      </c>
      <c r="J638" s="183" t="s">
        <v>1223</v>
      </c>
      <c r="K638" s="183"/>
      <c r="L638" s="184">
        <v>700</v>
      </c>
      <c r="M638" s="184">
        <v>450</v>
      </c>
      <c r="N638" s="184">
        <v>480</v>
      </c>
      <c r="O638" s="185">
        <v>885</v>
      </c>
      <c r="P638" s="145"/>
      <c r="Q638" s="145"/>
    </row>
    <row r="639" spans="1:17">
      <c r="A639" s="145">
        <v>4</v>
      </c>
      <c r="B639" s="274" t="s">
        <v>1224</v>
      </c>
      <c r="C639" s="147" t="s">
        <v>1225</v>
      </c>
      <c r="D639" s="148" t="s">
        <v>1224</v>
      </c>
      <c r="E639" s="148"/>
      <c r="F639" s="152"/>
      <c r="G639" s="152"/>
      <c r="H639" s="267"/>
      <c r="I639" s="182">
        <v>1</v>
      </c>
      <c r="J639" s="183" t="s">
        <v>1223</v>
      </c>
      <c r="K639" s="183"/>
      <c r="L639" s="184">
        <v>450</v>
      </c>
      <c r="M639" s="184">
        <v>500</v>
      </c>
      <c r="N639" s="184">
        <v>500</v>
      </c>
      <c r="O639" s="185">
        <v>658</v>
      </c>
      <c r="P639" s="145"/>
      <c r="Q639" s="145"/>
    </row>
    <row r="640" spans="1:17">
      <c r="A640" s="145">
        <v>5</v>
      </c>
      <c r="B640" s="274" t="s">
        <v>1224</v>
      </c>
      <c r="C640" s="147" t="s">
        <v>1226</v>
      </c>
      <c r="D640" s="148" t="s">
        <v>1224</v>
      </c>
      <c r="E640" s="148"/>
      <c r="F640" s="152"/>
      <c r="G640" s="152"/>
      <c r="H640" s="267"/>
      <c r="I640" s="182">
        <v>1</v>
      </c>
      <c r="J640" s="183" t="s">
        <v>1223</v>
      </c>
      <c r="K640" s="183"/>
      <c r="L640" s="184">
        <v>450</v>
      </c>
      <c r="M640" s="184">
        <v>500</v>
      </c>
      <c r="N640" s="184">
        <v>500</v>
      </c>
      <c r="O640" s="185">
        <v>658</v>
      </c>
      <c r="P640" s="145"/>
      <c r="Q640" s="145"/>
    </row>
    <row r="641" spans="1:17">
      <c r="A641" s="145">
        <v>6</v>
      </c>
      <c r="B641" s="274" t="s">
        <v>1227</v>
      </c>
      <c r="C641" s="147" t="s">
        <v>1228</v>
      </c>
      <c r="D641" s="230" t="s">
        <v>1227</v>
      </c>
      <c r="E641" s="230"/>
      <c r="F641" s="152"/>
      <c r="G641" s="152"/>
      <c r="H641" s="267"/>
      <c r="I641" s="182">
        <v>1</v>
      </c>
      <c r="J641" s="183" t="s">
        <v>1223</v>
      </c>
      <c r="K641" s="183"/>
      <c r="L641" s="184">
        <v>450</v>
      </c>
      <c r="M641" s="184">
        <v>500</v>
      </c>
      <c r="N641" s="184">
        <v>500</v>
      </c>
      <c r="O641" s="185">
        <v>658</v>
      </c>
      <c r="P641" s="145"/>
      <c r="Q641" s="145"/>
    </row>
    <row r="642" spans="1:17">
      <c r="A642" s="145">
        <v>7</v>
      </c>
      <c r="B642" s="274" t="s">
        <v>1229</v>
      </c>
      <c r="C642" s="147" t="s">
        <v>1230</v>
      </c>
      <c r="D642" s="230" t="s">
        <v>1229</v>
      </c>
      <c r="E642" s="230"/>
      <c r="F642" s="152"/>
      <c r="G642" s="152"/>
      <c r="H642" s="267"/>
      <c r="I642" s="182">
        <v>1</v>
      </c>
      <c r="J642" s="183" t="s">
        <v>1223</v>
      </c>
      <c r="K642" s="183"/>
      <c r="L642" s="184">
        <v>450</v>
      </c>
      <c r="M642" s="184">
        <v>500</v>
      </c>
      <c r="N642" s="184">
        <v>500</v>
      </c>
      <c r="O642" s="185">
        <v>658</v>
      </c>
      <c r="P642" s="145"/>
      <c r="Q642" s="145"/>
    </row>
    <row r="643" spans="1:17">
      <c r="A643" s="145">
        <v>8</v>
      </c>
      <c r="B643" s="274" t="s">
        <v>1231</v>
      </c>
      <c r="C643" s="247" t="s">
        <v>1232</v>
      </c>
      <c r="D643" s="148" t="s">
        <v>1231</v>
      </c>
      <c r="E643" s="148"/>
      <c r="F643" s="152"/>
      <c r="G643" s="152"/>
      <c r="H643" s="267" t="s">
        <v>1233</v>
      </c>
      <c r="I643" s="276">
        <v>1</v>
      </c>
      <c r="J643" s="183" t="s">
        <v>1219</v>
      </c>
      <c r="K643" s="183"/>
      <c r="L643" s="184">
        <v>400</v>
      </c>
      <c r="M643" s="184">
        <v>350</v>
      </c>
      <c r="N643" s="184">
        <v>300</v>
      </c>
      <c r="O643" s="185">
        <v>262</v>
      </c>
      <c r="P643" s="145"/>
      <c r="Q643" s="145"/>
    </row>
    <row r="644" spans="1:17">
      <c r="A644" s="145">
        <v>9</v>
      </c>
      <c r="B644" s="274" t="s">
        <v>1231</v>
      </c>
      <c r="C644" s="147" t="s">
        <v>1234</v>
      </c>
      <c r="D644" s="148" t="s">
        <v>1231</v>
      </c>
      <c r="E644" s="148"/>
      <c r="F644" s="152"/>
      <c r="G644" s="152"/>
      <c r="H644" s="267"/>
      <c r="I644" s="182">
        <v>1</v>
      </c>
      <c r="J644" s="183" t="s">
        <v>1223</v>
      </c>
      <c r="K644" s="183"/>
      <c r="L644" s="184">
        <v>400</v>
      </c>
      <c r="M644" s="184">
        <v>530</v>
      </c>
      <c r="N644" s="184">
        <v>310</v>
      </c>
      <c r="O644" s="185">
        <v>384</v>
      </c>
      <c r="P644" s="145"/>
      <c r="Q644" s="145"/>
    </row>
    <row r="645" spans="1:17">
      <c r="A645" s="145">
        <v>10</v>
      </c>
      <c r="B645" s="274" t="s">
        <v>1235</v>
      </c>
      <c r="C645" s="147" t="s">
        <v>1236</v>
      </c>
      <c r="D645" s="148" t="s">
        <v>1235</v>
      </c>
      <c r="E645" s="148"/>
      <c r="F645" s="152"/>
      <c r="G645" s="152"/>
      <c r="H645" s="267"/>
      <c r="I645" s="182">
        <v>4</v>
      </c>
      <c r="J645" s="183" t="s">
        <v>1223</v>
      </c>
      <c r="K645" s="183"/>
      <c r="L645" s="184">
        <v>300</v>
      </c>
      <c r="M645" s="184">
        <v>250</v>
      </c>
      <c r="N645" s="184">
        <v>270</v>
      </c>
      <c r="O645" s="185">
        <v>118</v>
      </c>
      <c r="P645" s="145"/>
      <c r="Q645" s="145"/>
    </row>
    <row r="646" spans="1:17">
      <c r="A646" s="145">
        <v>11</v>
      </c>
      <c r="B646" s="274" t="s">
        <v>1235</v>
      </c>
      <c r="C646" s="147" t="s">
        <v>1237</v>
      </c>
      <c r="D646" s="230" t="s">
        <v>1235</v>
      </c>
      <c r="E646" s="230"/>
      <c r="F646" s="152"/>
      <c r="G646" s="152"/>
      <c r="H646" s="267"/>
      <c r="I646" s="182">
        <v>4</v>
      </c>
      <c r="J646" s="183" t="s">
        <v>1223</v>
      </c>
      <c r="K646" s="183"/>
      <c r="L646" s="184">
        <v>300</v>
      </c>
      <c r="M646" s="184">
        <v>250</v>
      </c>
      <c r="N646" s="184">
        <v>270</v>
      </c>
      <c r="O646" s="185">
        <v>118</v>
      </c>
      <c r="P646" s="145"/>
      <c r="Q646" s="145"/>
    </row>
    <row r="647" spans="1:17">
      <c r="A647" s="145">
        <v>12</v>
      </c>
      <c r="B647" s="274" t="s">
        <v>1235</v>
      </c>
      <c r="C647" s="147" t="s">
        <v>1238</v>
      </c>
      <c r="D647" s="148" t="s">
        <v>1235</v>
      </c>
      <c r="E647" s="148"/>
      <c r="F647" s="152"/>
      <c r="G647" s="152"/>
      <c r="H647" s="268"/>
      <c r="I647" s="182">
        <v>4</v>
      </c>
      <c r="J647" s="183" t="s">
        <v>1219</v>
      </c>
      <c r="K647" s="183"/>
      <c r="L647" s="184">
        <v>300</v>
      </c>
      <c r="M647" s="184">
        <v>250</v>
      </c>
      <c r="N647" s="184">
        <v>270</v>
      </c>
      <c r="O647" s="185">
        <v>118</v>
      </c>
      <c r="P647" s="145"/>
      <c r="Q647" s="145"/>
    </row>
    <row r="648" spans="1:17">
      <c r="A648" s="145">
        <v>13</v>
      </c>
      <c r="B648" s="274" t="s">
        <v>1239</v>
      </c>
      <c r="C648" s="147" t="s">
        <v>1240</v>
      </c>
      <c r="D648" s="148" t="s">
        <v>1239</v>
      </c>
      <c r="E648" s="148"/>
      <c r="F648" s="152"/>
      <c r="G648" s="152"/>
      <c r="H648" s="268"/>
      <c r="I648" s="182">
        <v>2</v>
      </c>
      <c r="J648" s="183" t="s">
        <v>1223</v>
      </c>
      <c r="K648" s="183"/>
      <c r="L648" s="184">
        <v>250</v>
      </c>
      <c r="M648" s="184">
        <v>120</v>
      </c>
      <c r="N648" s="184">
        <v>220</v>
      </c>
      <c r="O648" s="185">
        <v>39</v>
      </c>
      <c r="P648" s="145"/>
      <c r="Q648" s="145"/>
    </row>
    <row r="649" spans="1:17">
      <c r="A649" s="277">
        <v>1</v>
      </c>
      <c r="B649" s="278" t="s">
        <v>1241</v>
      </c>
      <c r="C649" s="279" t="s">
        <v>1242</v>
      </c>
      <c r="D649" s="280" t="s">
        <v>1241</v>
      </c>
      <c r="E649" s="280"/>
      <c r="F649" s="281"/>
      <c r="G649" s="281"/>
      <c r="H649" s="282" t="s">
        <v>1243</v>
      </c>
      <c r="I649" s="288">
        <v>1</v>
      </c>
      <c r="J649" s="289" t="s">
        <v>109</v>
      </c>
      <c r="K649" s="289"/>
      <c r="L649" s="290">
        <v>420</v>
      </c>
      <c r="M649" s="290">
        <v>520</v>
      </c>
      <c r="N649" s="290">
        <v>550</v>
      </c>
      <c r="O649" s="291">
        <v>702</v>
      </c>
      <c r="P649" s="277"/>
      <c r="Q649" s="277"/>
    </row>
    <row r="650" ht="28.5" spans="1:17">
      <c r="A650" s="277">
        <f>+A649+1</f>
        <v>2</v>
      </c>
      <c r="B650" s="278" t="s">
        <v>1244</v>
      </c>
      <c r="C650" s="279" t="s">
        <v>1245</v>
      </c>
      <c r="D650" s="280" t="s">
        <v>1244</v>
      </c>
      <c r="E650" s="280"/>
      <c r="F650" s="283"/>
      <c r="G650" s="283"/>
      <c r="H650" s="282" t="s">
        <v>1243</v>
      </c>
      <c r="I650" s="288">
        <v>2</v>
      </c>
      <c r="J650" s="289" t="s">
        <v>19</v>
      </c>
      <c r="K650" s="289"/>
      <c r="L650" s="290">
        <v>350</v>
      </c>
      <c r="M650" s="290">
        <v>300</v>
      </c>
      <c r="N650" s="290">
        <v>237</v>
      </c>
      <c r="O650" s="291">
        <v>145.5</v>
      </c>
      <c r="P650" s="277"/>
      <c r="Q650" s="277"/>
    </row>
    <row r="651" spans="1:17">
      <c r="A651" s="277">
        <f>+A650+1</f>
        <v>3</v>
      </c>
      <c r="B651" s="278" t="s">
        <v>1246</v>
      </c>
      <c r="C651" s="279" t="s">
        <v>1247</v>
      </c>
      <c r="D651" s="284" t="s">
        <v>1246</v>
      </c>
      <c r="E651" s="284"/>
      <c r="F651" s="283"/>
      <c r="G651" s="283"/>
      <c r="H651" s="282" t="s">
        <v>1243</v>
      </c>
      <c r="I651" s="292">
        <v>2</v>
      </c>
      <c r="J651" s="289" t="s">
        <v>19</v>
      </c>
      <c r="K651" s="289"/>
      <c r="L651" s="290">
        <v>500</v>
      </c>
      <c r="M651" s="290">
        <v>420</v>
      </c>
      <c r="N651" s="290">
        <v>370</v>
      </c>
      <c r="O651" s="291">
        <v>454.5</v>
      </c>
      <c r="P651" s="277"/>
      <c r="Q651" s="277"/>
    </row>
    <row r="652" spans="1:17">
      <c r="A652" s="277">
        <v>4</v>
      </c>
      <c r="B652" s="278" t="s">
        <v>1248</v>
      </c>
      <c r="C652" s="279" t="s">
        <v>1249</v>
      </c>
      <c r="D652" s="284" t="s">
        <v>1248</v>
      </c>
      <c r="E652" s="284"/>
      <c r="F652" s="283"/>
      <c r="G652" s="283"/>
      <c r="H652" s="282" t="s">
        <v>1243</v>
      </c>
      <c r="I652" s="288"/>
      <c r="J652" s="289" t="s">
        <v>19</v>
      </c>
      <c r="K652" s="289"/>
      <c r="L652" s="293">
        <v>380</v>
      </c>
      <c r="M652" s="293">
        <v>350</v>
      </c>
      <c r="N652" s="293">
        <v>500</v>
      </c>
      <c r="O652" s="294">
        <v>389</v>
      </c>
      <c r="P652" s="277"/>
      <c r="Q652" s="277"/>
    </row>
    <row r="653" ht="28.5" spans="1:17">
      <c r="A653" s="277">
        <v>5</v>
      </c>
      <c r="B653" s="278" t="s">
        <v>1250</v>
      </c>
      <c r="C653" s="279" t="s">
        <v>1251</v>
      </c>
      <c r="D653" s="284" t="s">
        <v>1250</v>
      </c>
      <c r="E653" s="284"/>
      <c r="F653" s="283"/>
      <c r="G653" s="283"/>
      <c r="H653" s="282" t="s">
        <v>1243</v>
      </c>
      <c r="I653" s="288">
        <v>2</v>
      </c>
      <c r="J653" s="289" t="s">
        <v>109</v>
      </c>
      <c r="K653" s="289"/>
      <c r="L653" s="290">
        <v>700</v>
      </c>
      <c r="M653" s="290">
        <v>400</v>
      </c>
      <c r="N653" s="290">
        <v>540</v>
      </c>
      <c r="O653" s="291">
        <v>884.5</v>
      </c>
      <c r="P653" s="277"/>
      <c r="Q653" s="277"/>
    </row>
    <row r="654" spans="1:17">
      <c r="A654" s="277">
        <v>6</v>
      </c>
      <c r="B654" s="278" t="s">
        <v>1252</v>
      </c>
      <c r="C654" s="279" t="s">
        <v>1253</v>
      </c>
      <c r="D654" s="284" t="s">
        <v>1252</v>
      </c>
      <c r="E654" s="284"/>
      <c r="F654" s="283"/>
      <c r="G654" s="283"/>
      <c r="H654" s="282" t="s">
        <v>1243</v>
      </c>
      <c r="I654" s="288">
        <v>2</v>
      </c>
      <c r="J654" s="289" t="s">
        <v>109</v>
      </c>
      <c r="K654" s="289"/>
      <c r="L654" s="290">
        <v>550</v>
      </c>
      <c r="M654" s="290">
        <v>490</v>
      </c>
      <c r="N654" s="290">
        <v>545</v>
      </c>
      <c r="O654" s="291">
        <v>869.2</v>
      </c>
      <c r="P654" s="277"/>
      <c r="Q654" s="277"/>
    </row>
    <row r="655" spans="1:17">
      <c r="A655" s="277">
        <v>7</v>
      </c>
      <c r="B655" s="278" t="s">
        <v>1254</v>
      </c>
      <c r="C655" s="279" t="s">
        <v>1255</v>
      </c>
      <c r="D655" s="284" t="s">
        <v>1254</v>
      </c>
      <c r="E655" s="284"/>
      <c r="F655" s="283"/>
      <c r="G655" s="283"/>
      <c r="H655" s="282" t="s">
        <v>1243</v>
      </c>
      <c r="I655" s="288">
        <v>8</v>
      </c>
      <c r="J655" s="289" t="s">
        <v>19</v>
      </c>
      <c r="K655" s="289"/>
      <c r="L655" s="290">
        <v>500</v>
      </c>
      <c r="M655" s="290">
        <v>480</v>
      </c>
      <c r="N655" s="290">
        <v>380</v>
      </c>
      <c r="O655" s="291">
        <v>533.5</v>
      </c>
      <c r="P655" s="277"/>
      <c r="Q655" s="277"/>
    </row>
    <row r="656" spans="1:17">
      <c r="A656" s="277">
        <v>8</v>
      </c>
      <c r="B656" s="278" t="s">
        <v>1256</v>
      </c>
      <c r="C656" s="279" t="s">
        <v>1257</v>
      </c>
      <c r="D656" s="284" t="s">
        <v>1256</v>
      </c>
      <c r="E656" s="284"/>
      <c r="F656" s="283"/>
      <c r="G656" s="283"/>
      <c r="H656" s="282" t="s">
        <v>1243</v>
      </c>
      <c r="I656" s="288">
        <v>2</v>
      </c>
      <c r="J656" s="289" t="s">
        <v>109</v>
      </c>
      <c r="K656" s="289"/>
      <c r="L656" s="290">
        <v>580</v>
      </c>
      <c r="M656" s="290">
        <v>590</v>
      </c>
      <c r="N656" s="290">
        <v>650</v>
      </c>
      <c r="O656" s="291">
        <v>1301</v>
      </c>
      <c r="P656" s="277"/>
      <c r="Q656" s="277"/>
    </row>
    <row r="657" spans="1:17">
      <c r="A657" s="277">
        <v>9</v>
      </c>
      <c r="B657" s="278" t="s">
        <v>1258</v>
      </c>
      <c r="C657" s="279" t="s">
        <v>1259</v>
      </c>
      <c r="D657" s="284" t="s">
        <v>1258</v>
      </c>
      <c r="E657" s="284"/>
      <c r="F657" s="283"/>
      <c r="G657" s="283"/>
      <c r="H657" s="282" t="s">
        <v>1243</v>
      </c>
      <c r="I657" s="288">
        <v>2</v>
      </c>
      <c r="J657" s="289" t="s">
        <v>109</v>
      </c>
      <c r="K657" s="289"/>
      <c r="L657" s="290">
        <v>578</v>
      </c>
      <c r="M657" s="290">
        <v>593</v>
      </c>
      <c r="N657" s="290">
        <v>632</v>
      </c>
      <c r="O657" s="291">
        <v>1267</v>
      </c>
      <c r="P657" s="277"/>
      <c r="Q657" s="277"/>
    </row>
    <row r="658" spans="1:17">
      <c r="A658" s="277">
        <v>10</v>
      </c>
      <c r="B658" s="278" t="s">
        <v>1260</v>
      </c>
      <c r="C658" s="279" t="s">
        <v>1261</v>
      </c>
      <c r="D658" s="284" t="s">
        <v>1260</v>
      </c>
      <c r="E658" s="284"/>
      <c r="F658" s="283"/>
      <c r="G658" s="283"/>
      <c r="H658" s="282" t="s">
        <v>1243</v>
      </c>
      <c r="I658" s="288">
        <v>2</v>
      </c>
      <c r="J658" s="289" t="s">
        <v>109</v>
      </c>
      <c r="K658" s="289"/>
      <c r="L658" s="290">
        <v>550</v>
      </c>
      <c r="M658" s="290">
        <v>490</v>
      </c>
      <c r="N658" s="290">
        <v>540</v>
      </c>
      <c r="O658" s="291">
        <v>851</v>
      </c>
      <c r="P658" s="277"/>
      <c r="Q658" s="277"/>
    </row>
    <row r="659" spans="1:17">
      <c r="A659" s="277">
        <v>11</v>
      </c>
      <c r="B659" s="278" t="s">
        <v>1262</v>
      </c>
      <c r="C659" s="279" t="s">
        <v>1263</v>
      </c>
      <c r="D659" s="284" t="s">
        <v>1262</v>
      </c>
      <c r="E659" s="284"/>
      <c r="F659" s="283"/>
      <c r="G659" s="283"/>
      <c r="H659" s="282" t="s">
        <v>1243</v>
      </c>
      <c r="I659" s="288"/>
      <c r="J659" s="289" t="s">
        <v>19</v>
      </c>
      <c r="K659" s="289"/>
      <c r="L659" s="290">
        <v>520</v>
      </c>
      <c r="M659" s="290">
        <v>450</v>
      </c>
      <c r="N659" s="290">
        <v>450</v>
      </c>
      <c r="O659" s="291">
        <v>616</v>
      </c>
      <c r="P659" s="277"/>
      <c r="Q659" s="277"/>
    </row>
    <row r="660" ht="28.5" spans="1:17">
      <c r="A660" s="277">
        <v>12</v>
      </c>
      <c r="B660" s="278" t="s">
        <v>1264</v>
      </c>
      <c r="C660" s="279" t="s">
        <v>1265</v>
      </c>
      <c r="D660" s="284" t="s">
        <v>1264</v>
      </c>
      <c r="E660" s="284"/>
      <c r="F660" s="283"/>
      <c r="G660" s="283"/>
      <c r="H660" s="282" t="s">
        <v>1243</v>
      </c>
      <c r="I660" s="288">
        <v>4</v>
      </c>
      <c r="J660" s="289" t="s">
        <v>126</v>
      </c>
      <c r="K660" s="289"/>
      <c r="L660" s="290">
        <v>350</v>
      </c>
      <c r="M660" s="290">
        <v>350</v>
      </c>
      <c r="N660" s="290">
        <v>330</v>
      </c>
      <c r="O660" s="291">
        <v>236.4</v>
      </c>
      <c r="P660" s="277"/>
      <c r="Q660" s="277"/>
    </row>
    <row r="661" spans="1:17">
      <c r="A661" s="277">
        <v>13</v>
      </c>
      <c r="B661" s="278" t="s">
        <v>1266</v>
      </c>
      <c r="C661" s="279" t="s">
        <v>1267</v>
      </c>
      <c r="D661" s="284" t="s">
        <v>1266</v>
      </c>
      <c r="E661" s="284"/>
      <c r="F661" s="283"/>
      <c r="G661" s="283"/>
      <c r="H661" s="282" t="s">
        <v>1243</v>
      </c>
      <c r="I661" s="288">
        <v>4</v>
      </c>
      <c r="J661" s="289" t="s">
        <v>19</v>
      </c>
      <c r="K661" s="289"/>
      <c r="L661" s="290">
        <v>500</v>
      </c>
      <c r="M661" s="290">
        <v>350</v>
      </c>
      <c r="N661" s="290">
        <v>370</v>
      </c>
      <c r="O661" s="291">
        <f>500*350*370*7.8*0.75/1000000</f>
        <v>378.7875</v>
      </c>
      <c r="P661" s="277"/>
      <c r="Q661" s="277"/>
    </row>
    <row r="662" ht="28.5" spans="1:17">
      <c r="A662" s="277">
        <v>14</v>
      </c>
      <c r="B662" s="278" t="s">
        <v>1268</v>
      </c>
      <c r="C662" s="279" t="s">
        <v>1269</v>
      </c>
      <c r="D662" s="284" t="s">
        <v>1268</v>
      </c>
      <c r="E662" s="284"/>
      <c r="F662" s="283"/>
      <c r="G662" s="283"/>
      <c r="H662" s="282" t="s">
        <v>1243</v>
      </c>
      <c r="I662" s="288">
        <v>4</v>
      </c>
      <c r="J662" s="289" t="s">
        <v>1270</v>
      </c>
      <c r="K662" s="289"/>
      <c r="L662" s="290">
        <v>550</v>
      </c>
      <c r="M662" s="290">
        <v>600</v>
      </c>
      <c r="N662" s="290">
        <v>403</v>
      </c>
      <c r="O662" s="291">
        <f>550*600*403*7.8*0.75/1000000</f>
        <v>777.9915</v>
      </c>
      <c r="P662" s="277"/>
      <c r="Q662" s="277"/>
    </row>
    <row r="663" spans="1:17">
      <c r="A663" s="277">
        <v>15</v>
      </c>
      <c r="B663" s="278" t="s">
        <v>1271</v>
      </c>
      <c r="C663" s="279" t="s">
        <v>1272</v>
      </c>
      <c r="D663" s="284" t="s">
        <v>1271</v>
      </c>
      <c r="E663" s="284"/>
      <c r="F663" s="283"/>
      <c r="G663" s="283"/>
      <c r="H663" s="282" t="s">
        <v>1243</v>
      </c>
      <c r="I663" s="288"/>
      <c r="J663" s="289" t="s">
        <v>19</v>
      </c>
      <c r="K663" s="289"/>
      <c r="L663" s="290">
        <v>350</v>
      </c>
      <c r="M663" s="290">
        <v>350</v>
      </c>
      <c r="N663" s="290">
        <v>330</v>
      </c>
      <c r="O663" s="291">
        <v>236.4</v>
      </c>
      <c r="P663" s="295" t="s">
        <v>1273</v>
      </c>
      <c r="Q663" s="295"/>
    </row>
    <row r="664" spans="1:17">
      <c r="A664" s="277">
        <v>16</v>
      </c>
      <c r="B664" s="278" t="s">
        <v>1274</v>
      </c>
      <c r="C664" s="279" t="s">
        <v>1275</v>
      </c>
      <c r="D664" s="284" t="s">
        <v>1274</v>
      </c>
      <c r="E664" s="284"/>
      <c r="F664" s="283"/>
      <c r="G664" s="283"/>
      <c r="H664" s="282" t="s">
        <v>1243</v>
      </c>
      <c r="I664" s="288">
        <v>2</v>
      </c>
      <c r="J664" s="289" t="s">
        <v>19</v>
      </c>
      <c r="K664" s="289"/>
      <c r="L664" s="290">
        <v>300</v>
      </c>
      <c r="M664" s="290">
        <v>350</v>
      </c>
      <c r="N664" s="290">
        <v>340</v>
      </c>
      <c r="O664" s="291">
        <v>208.8</v>
      </c>
      <c r="P664" s="277"/>
      <c r="Q664" s="277"/>
    </row>
    <row r="665" ht="28.5" spans="1:17">
      <c r="A665" s="277">
        <v>17</v>
      </c>
      <c r="B665" s="278" t="s">
        <v>1276</v>
      </c>
      <c r="C665" s="279" t="s">
        <v>1277</v>
      </c>
      <c r="D665" s="284" t="s">
        <v>1278</v>
      </c>
      <c r="E665" s="284"/>
      <c r="F665" s="283"/>
      <c r="G665" s="283"/>
      <c r="H665" s="282" t="s">
        <v>1243</v>
      </c>
      <c r="I665" s="288">
        <v>4</v>
      </c>
      <c r="J665" s="289" t="s">
        <v>1279</v>
      </c>
      <c r="K665" s="289"/>
      <c r="L665" s="290">
        <v>400</v>
      </c>
      <c r="M665" s="290">
        <v>403</v>
      </c>
      <c r="N665" s="290">
        <v>410</v>
      </c>
      <c r="O665" s="291">
        <v>386.6</v>
      </c>
      <c r="P665" s="277"/>
      <c r="Q665" s="277"/>
    </row>
    <row r="666" spans="1:17">
      <c r="A666" s="277">
        <v>18</v>
      </c>
      <c r="B666" s="278" t="s">
        <v>1280</v>
      </c>
      <c r="C666" s="279" t="s">
        <v>1281</v>
      </c>
      <c r="D666" s="284" t="s">
        <v>1280</v>
      </c>
      <c r="E666" s="284"/>
      <c r="F666" s="283"/>
      <c r="G666" s="283"/>
      <c r="H666" s="282" t="s">
        <v>1243</v>
      </c>
      <c r="I666" s="288">
        <v>4</v>
      </c>
      <c r="J666" s="289" t="s">
        <v>19</v>
      </c>
      <c r="K666" s="289"/>
      <c r="L666" s="290">
        <v>350</v>
      </c>
      <c r="M666" s="290">
        <v>350</v>
      </c>
      <c r="N666" s="290">
        <v>310</v>
      </c>
      <c r="O666" s="291">
        <v>222.1</v>
      </c>
      <c r="P666" s="277"/>
      <c r="Q666" s="277"/>
    </row>
    <row r="667" spans="1:17">
      <c r="A667" s="277">
        <v>19</v>
      </c>
      <c r="B667" s="278" t="s">
        <v>1282</v>
      </c>
      <c r="C667" s="279" t="s">
        <v>1283</v>
      </c>
      <c r="D667" s="280" t="s">
        <v>1282</v>
      </c>
      <c r="E667" s="280"/>
      <c r="F667" s="283"/>
      <c r="G667" s="283"/>
      <c r="H667" s="282" t="s">
        <v>1243</v>
      </c>
      <c r="I667" s="288"/>
      <c r="J667" s="289" t="s">
        <v>517</v>
      </c>
      <c r="K667" s="289"/>
      <c r="L667" s="290">
        <v>750</v>
      </c>
      <c r="M667" s="290">
        <v>600</v>
      </c>
      <c r="N667" s="290">
        <v>635</v>
      </c>
      <c r="O667" s="291">
        <v>1671.6</v>
      </c>
      <c r="P667" s="277"/>
      <c r="Q667" s="277"/>
    </row>
    <row r="668" spans="1:17">
      <c r="A668" s="277"/>
      <c r="B668" s="278" t="s">
        <v>1282</v>
      </c>
      <c r="C668" s="279" t="s">
        <v>1283</v>
      </c>
      <c r="D668" s="280" t="s">
        <v>1284</v>
      </c>
      <c r="E668" s="280"/>
      <c r="F668" s="283"/>
      <c r="G668" s="283"/>
      <c r="H668" s="282"/>
      <c r="I668" s="288"/>
      <c r="J668" s="289"/>
      <c r="K668" s="289"/>
      <c r="L668" s="290"/>
      <c r="M668" s="290"/>
      <c r="N668" s="290"/>
      <c r="O668" s="291"/>
      <c r="P668" s="277"/>
      <c r="Q668" s="277"/>
    </row>
    <row r="669" spans="1:17">
      <c r="A669" s="277">
        <v>20</v>
      </c>
      <c r="B669" s="278" t="s">
        <v>1285</v>
      </c>
      <c r="C669" s="285" t="s">
        <v>1286</v>
      </c>
      <c r="D669" s="286" t="s">
        <v>1285</v>
      </c>
      <c r="E669" s="286"/>
      <c r="F669" s="281"/>
      <c r="G669" s="281"/>
      <c r="H669" s="282" t="s">
        <v>1243</v>
      </c>
      <c r="I669" s="296">
        <v>1</v>
      </c>
      <c r="J669" s="289" t="s">
        <v>517</v>
      </c>
      <c r="K669" s="289"/>
      <c r="L669" s="290">
        <v>465</v>
      </c>
      <c r="M669" s="290">
        <v>500</v>
      </c>
      <c r="N669" s="290">
        <v>470</v>
      </c>
      <c r="O669" s="291">
        <f>465</f>
        <v>465</v>
      </c>
      <c r="P669" s="277"/>
      <c r="Q669" s="277"/>
    </row>
    <row r="670" spans="1:17">
      <c r="A670" s="277">
        <v>21</v>
      </c>
      <c r="B670" s="278" t="s">
        <v>1287</v>
      </c>
      <c r="C670" s="285" t="s">
        <v>1288</v>
      </c>
      <c r="D670" s="286" t="s">
        <v>1287</v>
      </c>
      <c r="E670" s="286"/>
      <c r="F670" s="281"/>
      <c r="G670" s="281"/>
      <c r="H670" s="282" t="s">
        <v>1243</v>
      </c>
      <c r="I670" s="296">
        <v>2</v>
      </c>
      <c r="J670" s="289" t="s">
        <v>517</v>
      </c>
      <c r="K670" s="289"/>
      <c r="L670" s="290">
        <v>300</v>
      </c>
      <c r="M670" s="290">
        <v>350</v>
      </c>
      <c r="N670" s="290">
        <v>340</v>
      </c>
      <c r="O670" s="291">
        <v>208.8</v>
      </c>
      <c r="P670" s="277"/>
      <c r="Q670" s="277"/>
    </row>
    <row r="671" ht="28.5" spans="1:17">
      <c r="A671" s="277">
        <v>22</v>
      </c>
      <c r="B671" s="278" t="s">
        <v>1289</v>
      </c>
      <c r="C671" s="285" t="s">
        <v>1290</v>
      </c>
      <c r="D671" s="286" t="s">
        <v>1289</v>
      </c>
      <c r="E671" s="286"/>
      <c r="F671" s="281"/>
      <c r="G671" s="281"/>
      <c r="H671" s="282" t="s">
        <v>1243</v>
      </c>
      <c r="I671" s="296">
        <v>4</v>
      </c>
      <c r="J671" s="289" t="s">
        <v>517</v>
      </c>
      <c r="K671" s="289"/>
      <c r="L671" s="290">
        <v>350</v>
      </c>
      <c r="M671" s="290">
        <v>300</v>
      </c>
      <c r="N671" s="290">
        <v>237</v>
      </c>
      <c r="O671" s="291">
        <v>145.5</v>
      </c>
      <c r="P671" s="277"/>
      <c r="Q671" s="277"/>
    </row>
    <row r="672" spans="1:17">
      <c r="A672" s="277">
        <v>23</v>
      </c>
      <c r="B672" s="278" t="s">
        <v>1291</v>
      </c>
      <c r="C672" s="285" t="s">
        <v>1292</v>
      </c>
      <c r="D672" s="286" t="s">
        <v>1291</v>
      </c>
      <c r="E672" s="286"/>
      <c r="F672" s="281"/>
      <c r="G672" s="281"/>
      <c r="H672" s="282" t="s">
        <v>1243</v>
      </c>
      <c r="I672" s="296">
        <v>4</v>
      </c>
      <c r="J672" s="289" t="s">
        <v>517</v>
      </c>
      <c r="K672" s="289"/>
      <c r="L672" s="290">
        <v>350</v>
      </c>
      <c r="M672" s="290">
        <v>350</v>
      </c>
      <c r="N672" s="290">
        <v>330</v>
      </c>
      <c r="O672" s="291">
        <v>236.4</v>
      </c>
      <c r="P672" s="295" t="s">
        <v>1293</v>
      </c>
      <c r="Q672" s="295"/>
    </row>
    <row r="673" ht="28.5" spans="1:17">
      <c r="A673" s="277">
        <v>24</v>
      </c>
      <c r="B673" s="278" t="s">
        <v>1294</v>
      </c>
      <c r="C673" s="285" t="s">
        <v>1295</v>
      </c>
      <c r="D673" s="286" t="s">
        <v>1294</v>
      </c>
      <c r="E673" s="286"/>
      <c r="F673" s="281"/>
      <c r="G673" s="281"/>
      <c r="H673" s="282" t="s">
        <v>1243</v>
      </c>
      <c r="I673" s="296">
        <v>4</v>
      </c>
      <c r="J673" s="289" t="s">
        <v>517</v>
      </c>
      <c r="K673" s="289"/>
      <c r="L673" s="290">
        <v>500</v>
      </c>
      <c r="M673" s="290">
        <v>350</v>
      </c>
      <c r="N673" s="290">
        <v>360</v>
      </c>
      <c r="O673" s="291">
        <f>500*350*360*7.8*0.75/1000000</f>
        <v>368.55</v>
      </c>
      <c r="P673" s="295" t="s">
        <v>1296</v>
      </c>
      <c r="Q673" s="295"/>
    </row>
    <row r="674" ht="28.5" spans="1:17">
      <c r="A674" s="277">
        <v>25</v>
      </c>
      <c r="B674" s="278" t="s">
        <v>1297</v>
      </c>
      <c r="C674" s="285" t="s">
        <v>1298</v>
      </c>
      <c r="D674" s="286" t="s">
        <v>1297</v>
      </c>
      <c r="E674" s="286"/>
      <c r="F674" s="281"/>
      <c r="G674" s="281"/>
      <c r="H674" s="282" t="s">
        <v>1243</v>
      </c>
      <c r="I674" s="296">
        <v>4</v>
      </c>
      <c r="J674" s="289" t="s">
        <v>517</v>
      </c>
      <c r="K674" s="289"/>
      <c r="L674" s="290">
        <v>400</v>
      </c>
      <c r="M674" s="290">
        <v>400</v>
      </c>
      <c r="N674" s="290">
        <v>410</v>
      </c>
      <c r="O674" s="291">
        <f>440*440*410*7.8*0.75/1000000</f>
        <v>464.3496</v>
      </c>
      <c r="P674" s="295" t="s">
        <v>1299</v>
      </c>
      <c r="Q674" s="295"/>
    </row>
    <row r="675" spans="1:17">
      <c r="A675" s="277">
        <v>26</v>
      </c>
      <c r="B675" s="278" t="s">
        <v>1300</v>
      </c>
      <c r="C675" s="285" t="s">
        <v>1301</v>
      </c>
      <c r="D675" s="286" t="s">
        <v>1300</v>
      </c>
      <c r="E675" s="286"/>
      <c r="F675" s="281"/>
      <c r="G675" s="281"/>
      <c r="H675" s="282" t="s">
        <v>1243</v>
      </c>
      <c r="I675" s="296">
        <v>4</v>
      </c>
      <c r="J675" s="297" t="s">
        <v>126</v>
      </c>
      <c r="K675" s="297"/>
      <c r="L675" s="290">
        <v>400</v>
      </c>
      <c r="M675" s="290">
        <v>350</v>
      </c>
      <c r="N675" s="290">
        <v>355</v>
      </c>
      <c r="O675" s="291">
        <f>400*350*355*7.8*0.75/1000000</f>
        <v>290.745</v>
      </c>
      <c r="P675" s="295" t="s">
        <v>1299</v>
      </c>
      <c r="Q675" s="295"/>
    </row>
    <row r="676" spans="1:17">
      <c r="A676" s="277">
        <v>27</v>
      </c>
      <c r="B676" s="278" t="s">
        <v>1302</v>
      </c>
      <c r="C676" s="285" t="s">
        <v>1303</v>
      </c>
      <c r="D676" s="286" t="s">
        <v>1302</v>
      </c>
      <c r="E676" s="286"/>
      <c r="F676" s="281"/>
      <c r="G676" s="281"/>
      <c r="H676" s="282" t="s">
        <v>1243</v>
      </c>
      <c r="I676" s="296">
        <v>4</v>
      </c>
      <c r="J676" s="297" t="s">
        <v>126</v>
      </c>
      <c r="K676" s="297"/>
      <c r="L676" s="290">
        <v>500</v>
      </c>
      <c r="M676" s="290">
        <v>350</v>
      </c>
      <c r="N676" s="290">
        <v>360</v>
      </c>
      <c r="O676" s="291">
        <f>500*350*360*7.8*0.75/1000000</f>
        <v>368.55</v>
      </c>
      <c r="P676" s="295" t="s">
        <v>1273</v>
      </c>
      <c r="Q676" s="295"/>
    </row>
    <row r="677" spans="1:17">
      <c r="A677" s="277">
        <v>28</v>
      </c>
      <c r="B677" s="278" t="s">
        <v>1304</v>
      </c>
      <c r="C677" s="285" t="s">
        <v>1305</v>
      </c>
      <c r="D677" s="286" t="s">
        <v>1304</v>
      </c>
      <c r="E677" s="286"/>
      <c r="F677" s="281"/>
      <c r="G677" s="281"/>
      <c r="H677" s="282" t="s">
        <v>1243</v>
      </c>
      <c r="I677" s="296">
        <v>4</v>
      </c>
      <c r="J677" s="289" t="s">
        <v>517</v>
      </c>
      <c r="K677" s="289"/>
      <c r="L677" s="298">
        <v>380</v>
      </c>
      <c r="M677" s="298">
        <v>350</v>
      </c>
      <c r="N677" s="298">
        <v>500</v>
      </c>
      <c r="O677" s="299">
        <v>389</v>
      </c>
      <c r="P677" s="277"/>
      <c r="Q677" s="277"/>
    </row>
    <row r="678" spans="1:17">
      <c r="A678" s="277">
        <v>29</v>
      </c>
      <c r="B678" s="278" t="s">
        <v>1306</v>
      </c>
      <c r="C678" s="285" t="s">
        <v>1307</v>
      </c>
      <c r="D678" s="286" t="s">
        <v>1306</v>
      </c>
      <c r="E678" s="286"/>
      <c r="F678" s="281"/>
      <c r="G678" s="281"/>
      <c r="H678" s="282" t="s">
        <v>1243</v>
      </c>
      <c r="I678" s="296">
        <v>2</v>
      </c>
      <c r="J678" s="289" t="s">
        <v>517</v>
      </c>
      <c r="K678" s="289"/>
      <c r="L678" s="290">
        <v>520</v>
      </c>
      <c r="M678" s="290">
        <v>450</v>
      </c>
      <c r="N678" s="290">
        <v>450</v>
      </c>
      <c r="O678" s="291">
        <v>616</v>
      </c>
      <c r="P678" s="277"/>
      <c r="Q678" s="277"/>
    </row>
    <row r="679" ht="42.75" spans="1:17">
      <c r="A679" s="277">
        <v>30</v>
      </c>
      <c r="B679" s="278" t="s">
        <v>1308</v>
      </c>
      <c r="C679" s="285" t="s">
        <v>1309</v>
      </c>
      <c r="D679" s="287" t="s">
        <v>1308</v>
      </c>
      <c r="E679" s="287"/>
      <c r="F679" s="281"/>
      <c r="G679" s="281"/>
      <c r="H679" s="282" t="s">
        <v>1243</v>
      </c>
      <c r="I679" s="296">
        <v>4</v>
      </c>
      <c r="J679" s="289" t="s">
        <v>773</v>
      </c>
      <c r="K679" s="289"/>
      <c r="L679" s="290">
        <v>400</v>
      </c>
      <c r="M679" s="290">
        <v>480</v>
      </c>
      <c r="N679" s="290">
        <v>370</v>
      </c>
      <c r="O679" s="291">
        <v>415</v>
      </c>
      <c r="P679" s="277"/>
      <c r="Q679" s="277"/>
    </row>
    <row r="680" ht="42.75" spans="1:17">
      <c r="A680" s="277"/>
      <c r="B680" s="278" t="s">
        <v>1308</v>
      </c>
      <c r="C680" s="285" t="s">
        <v>1309</v>
      </c>
      <c r="D680" s="287" t="s">
        <v>1310</v>
      </c>
      <c r="E680" s="287"/>
      <c r="F680" s="281"/>
      <c r="G680" s="281"/>
      <c r="H680" s="282"/>
      <c r="I680" s="296"/>
      <c r="J680" s="289"/>
      <c r="K680" s="289"/>
      <c r="L680" s="290"/>
      <c r="M680" s="290"/>
      <c r="N680" s="290"/>
      <c r="O680" s="291"/>
      <c r="P680" s="277"/>
      <c r="Q680" s="277"/>
    </row>
    <row r="681" ht="42.75" spans="1:17">
      <c r="A681" s="277"/>
      <c r="B681" s="278" t="s">
        <v>1308</v>
      </c>
      <c r="C681" s="285" t="s">
        <v>1309</v>
      </c>
      <c r="D681" s="287" t="s">
        <v>1311</v>
      </c>
      <c r="E681" s="287"/>
      <c r="F681" s="281"/>
      <c r="G681" s="281"/>
      <c r="H681" s="282"/>
      <c r="I681" s="296"/>
      <c r="J681" s="289"/>
      <c r="K681" s="289"/>
      <c r="L681" s="290"/>
      <c r="M681" s="290"/>
      <c r="N681" s="290"/>
      <c r="O681" s="291"/>
      <c r="P681" s="277"/>
      <c r="Q681" s="277"/>
    </row>
    <row r="682" ht="42.75" spans="1:17">
      <c r="A682" s="277"/>
      <c r="B682" s="278" t="s">
        <v>1308</v>
      </c>
      <c r="C682" s="285" t="s">
        <v>1309</v>
      </c>
      <c r="D682" s="287" t="s">
        <v>1312</v>
      </c>
      <c r="E682" s="287"/>
      <c r="F682" s="281"/>
      <c r="G682" s="281"/>
      <c r="H682" s="282"/>
      <c r="I682" s="296"/>
      <c r="J682" s="289"/>
      <c r="K682" s="289"/>
      <c r="L682" s="290"/>
      <c r="M682" s="290"/>
      <c r="N682" s="290"/>
      <c r="O682" s="291"/>
      <c r="P682" s="277"/>
      <c r="Q682" s="277"/>
    </row>
    <row r="683" spans="1:17">
      <c r="A683" s="277">
        <v>31</v>
      </c>
      <c r="B683" s="278" t="s">
        <v>1313</v>
      </c>
      <c r="C683" s="285" t="s">
        <v>1314</v>
      </c>
      <c r="D683" s="286" t="s">
        <v>1313</v>
      </c>
      <c r="E683" s="286"/>
      <c r="F683" s="281"/>
      <c r="G683" s="281"/>
      <c r="H683" s="282" t="s">
        <v>1243</v>
      </c>
      <c r="I683" s="296">
        <v>4</v>
      </c>
      <c r="J683" s="289" t="s">
        <v>517</v>
      </c>
      <c r="K683" s="289"/>
      <c r="L683" s="290">
        <v>400</v>
      </c>
      <c r="M683" s="290">
        <v>330</v>
      </c>
      <c r="N683" s="290">
        <v>385</v>
      </c>
      <c r="O683" s="291">
        <v>297</v>
      </c>
      <c r="P683" s="277"/>
      <c r="Q683" s="277"/>
    </row>
    <row r="684" ht="28.5" spans="1:17">
      <c r="A684" s="329" t="s">
        <v>1315</v>
      </c>
      <c r="B684" s="278" t="s">
        <v>1316</v>
      </c>
      <c r="C684" s="279" t="s">
        <v>1317</v>
      </c>
      <c r="D684" s="286" t="s">
        <v>1316</v>
      </c>
      <c r="E684" s="286"/>
      <c r="F684" s="283"/>
      <c r="G684" s="283"/>
      <c r="H684" s="282" t="s">
        <v>1243</v>
      </c>
      <c r="I684" s="288">
        <v>4</v>
      </c>
      <c r="J684" s="289" t="s">
        <v>1270</v>
      </c>
      <c r="K684" s="289"/>
      <c r="L684" s="290">
        <v>550</v>
      </c>
      <c r="M684" s="290">
        <v>600</v>
      </c>
      <c r="N684" s="290">
        <v>403</v>
      </c>
      <c r="O684" s="291">
        <f>550*600*403*7.8*0.75/1000000</f>
        <v>777.9915</v>
      </c>
      <c r="P684" s="277"/>
      <c r="Q684" s="277"/>
    </row>
    <row r="685" spans="1:17">
      <c r="A685" s="329" t="s">
        <v>1318</v>
      </c>
      <c r="B685" s="278" t="s">
        <v>1319</v>
      </c>
      <c r="C685" s="279" t="s">
        <v>1320</v>
      </c>
      <c r="D685" s="286" t="s">
        <v>1319</v>
      </c>
      <c r="E685" s="286"/>
      <c r="F685" s="283"/>
      <c r="G685" s="283"/>
      <c r="H685" s="282" t="s">
        <v>1321</v>
      </c>
      <c r="I685" s="288">
        <v>4</v>
      </c>
      <c r="J685" s="289" t="s">
        <v>1270</v>
      </c>
      <c r="K685" s="289"/>
      <c r="L685" s="290">
        <v>400</v>
      </c>
      <c r="M685" s="290">
        <v>480</v>
      </c>
      <c r="N685" s="290">
        <v>370</v>
      </c>
      <c r="O685" s="291">
        <v>415.5</v>
      </c>
      <c r="P685" s="277"/>
      <c r="Q685" s="277"/>
    </row>
    <row r="686" spans="1:17">
      <c r="A686" s="329" t="s">
        <v>1322</v>
      </c>
      <c r="B686" s="278" t="s">
        <v>1323</v>
      </c>
      <c r="C686" s="279" t="s">
        <v>1324</v>
      </c>
      <c r="D686" s="286" t="s">
        <v>1323</v>
      </c>
      <c r="E686" s="286"/>
      <c r="F686" s="283"/>
      <c r="G686" s="283"/>
      <c r="H686" s="282" t="s">
        <v>1325</v>
      </c>
      <c r="I686" s="288">
        <v>4</v>
      </c>
      <c r="J686" s="289" t="s">
        <v>1270</v>
      </c>
      <c r="K686" s="289"/>
      <c r="L686" s="290">
        <v>400</v>
      </c>
      <c r="M686" s="290">
        <v>480</v>
      </c>
      <c r="N686" s="290">
        <v>370</v>
      </c>
      <c r="O686" s="291">
        <v>415.5</v>
      </c>
      <c r="P686" s="277"/>
      <c r="Q686" s="277"/>
    </row>
    <row r="687" spans="1:17">
      <c r="A687" s="277">
        <v>35</v>
      </c>
      <c r="B687" s="278" t="s">
        <v>1326</v>
      </c>
      <c r="C687" s="279" t="s">
        <v>1327</v>
      </c>
      <c r="D687" s="286" t="s">
        <v>1326</v>
      </c>
      <c r="E687" s="286"/>
      <c r="F687" s="283"/>
      <c r="G687" s="283"/>
      <c r="H687" s="282" t="s">
        <v>1325</v>
      </c>
      <c r="I687" s="288">
        <v>4</v>
      </c>
      <c r="J687" s="289" t="s">
        <v>1270</v>
      </c>
      <c r="K687" s="289"/>
      <c r="L687" s="290">
        <v>400</v>
      </c>
      <c r="M687" s="290">
        <v>480</v>
      </c>
      <c r="N687" s="290">
        <v>370</v>
      </c>
      <c r="O687" s="291">
        <v>415.5</v>
      </c>
      <c r="P687" s="277" t="s">
        <v>1328</v>
      </c>
      <c r="Q687" s="277"/>
    </row>
    <row r="688" spans="1:17">
      <c r="A688" s="277">
        <v>36</v>
      </c>
      <c r="B688" s="278" t="s">
        <v>1308</v>
      </c>
      <c r="C688" s="279" t="s">
        <v>1329</v>
      </c>
      <c r="D688" s="286" t="s">
        <v>1308</v>
      </c>
      <c r="E688" s="286"/>
      <c r="F688" s="283"/>
      <c r="G688" s="283"/>
      <c r="H688" s="282" t="s">
        <v>1325</v>
      </c>
      <c r="I688" s="288">
        <v>4</v>
      </c>
      <c r="J688" s="289" t="s">
        <v>1270</v>
      </c>
      <c r="K688" s="289"/>
      <c r="L688" s="290">
        <v>400</v>
      </c>
      <c r="M688" s="290">
        <v>480</v>
      </c>
      <c r="N688" s="290">
        <v>370</v>
      </c>
      <c r="O688" s="291">
        <v>415.5</v>
      </c>
      <c r="P688" s="277"/>
      <c r="Q688" s="277"/>
    </row>
    <row r="689" spans="1:17">
      <c r="A689" s="277">
        <v>37</v>
      </c>
      <c r="B689" s="278" t="s">
        <v>1330</v>
      </c>
      <c r="C689" s="279" t="s">
        <v>1331</v>
      </c>
      <c r="D689" s="280" t="s">
        <v>1330</v>
      </c>
      <c r="E689" s="280"/>
      <c r="F689" s="281"/>
      <c r="G689" s="281"/>
      <c r="H689" s="282" t="s">
        <v>1332</v>
      </c>
      <c r="I689" s="288">
        <v>2</v>
      </c>
      <c r="J689" s="289" t="s">
        <v>213</v>
      </c>
      <c r="K689" s="289"/>
      <c r="L689" s="290">
        <v>1750</v>
      </c>
      <c r="M689" s="290">
        <v>1060</v>
      </c>
      <c r="N689" s="290">
        <v>1050</v>
      </c>
      <c r="O689" s="291">
        <v>9900</v>
      </c>
      <c r="P689" s="277"/>
      <c r="Q689" s="277"/>
    </row>
    <row r="690" spans="1:17">
      <c r="A690" s="277">
        <v>37</v>
      </c>
      <c r="B690" s="278" t="s">
        <v>1330</v>
      </c>
      <c r="C690" s="279"/>
      <c r="D690" s="280" t="s">
        <v>1333</v>
      </c>
      <c r="E690" s="280"/>
      <c r="F690" s="281"/>
      <c r="G690" s="281"/>
      <c r="H690" s="282"/>
      <c r="I690" s="288"/>
      <c r="J690" s="289"/>
      <c r="K690" s="289"/>
      <c r="L690" s="290"/>
      <c r="M690" s="290"/>
      <c r="N690" s="290"/>
      <c r="O690" s="291"/>
      <c r="P690" s="277"/>
      <c r="Q690" s="277"/>
    </row>
    <row r="691" spans="1:17">
      <c r="A691" s="277">
        <v>38</v>
      </c>
      <c r="B691" s="278" t="s">
        <v>1334</v>
      </c>
      <c r="C691" s="279" t="s">
        <v>1335</v>
      </c>
      <c r="D691" s="280" t="s">
        <v>1334</v>
      </c>
      <c r="E691" s="280"/>
      <c r="F691" s="283"/>
      <c r="G691" s="283"/>
      <c r="H691" s="282" t="s">
        <v>1332</v>
      </c>
      <c r="I691" s="288">
        <v>2</v>
      </c>
      <c r="J691" s="289" t="s">
        <v>213</v>
      </c>
      <c r="K691" s="289"/>
      <c r="L691" s="290">
        <v>1750</v>
      </c>
      <c r="M691" s="290">
        <v>1060</v>
      </c>
      <c r="N691" s="290">
        <v>1050</v>
      </c>
      <c r="O691" s="291">
        <v>9900</v>
      </c>
      <c r="P691" s="277"/>
      <c r="Q691" s="277"/>
    </row>
    <row r="692" spans="1:17">
      <c r="A692" s="277">
        <v>38</v>
      </c>
      <c r="B692" s="278" t="s">
        <v>1334</v>
      </c>
      <c r="C692" s="279"/>
      <c r="D692" s="280" t="s">
        <v>1336</v>
      </c>
      <c r="E692" s="280"/>
      <c r="F692" s="283"/>
      <c r="G692" s="283"/>
      <c r="H692" s="282"/>
      <c r="I692" s="288"/>
      <c r="J692" s="289"/>
      <c r="K692" s="289"/>
      <c r="L692" s="290"/>
      <c r="M692" s="290"/>
      <c r="N692" s="290"/>
      <c r="O692" s="291"/>
      <c r="P692" s="277"/>
      <c r="Q692" s="277"/>
    </row>
    <row r="693" spans="1:17">
      <c r="A693" s="277">
        <v>39</v>
      </c>
      <c r="B693" s="278" t="s">
        <v>1337</v>
      </c>
      <c r="C693" s="279" t="s">
        <v>233</v>
      </c>
      <c r="D693" s="280" t="s">
        <v>1337</v>
      </c>
      <c r="E693" s="280"/>
      <c r="F693" s="283"/>
      <c r="G693" s="283"/>
      <c r="H693" s="282" t="s">
        <v>1332</v>
      </c>
      <c r="I693" s="288">
        <v>1</v>
      </c>
      <c r="J693" s="289" t="s">
        <v>213</v>
      </c>
      <c r="K693" s="289"/>
      <c r="L693" s="290">
        <v>1230</v>
      </c>
      <c r="M693" s="290">
        <v>1060</v>
      </c>
      <c r="N693" s="290">
        <v>916</v>
      </c>
      <c r="O693" s="291">
        <v>6035</v>
      </c>
      <c r="P693" s="277"/>
      <c r="Q693" s="277"/>
    </row>
    <row r="694" spans="1:17">
      <c r="A694" s="277">
        <v>40</v>
      </c>
      <c r="B694" s="278" t="s">
        <v>1338</v>
      </c>
      <c r="C694" s="279" t="s">
        <v>1339</v>
      </c>
      <c r="D694" s="280" t="s">
        <v>1338</v>
      </c>
      <c r="E694" s="280"/>
      <c r="F694" s="283"/>
      <c r="G694" s="283"/>
      <c r="H694" s="282" t="s">
        <v>1332</v>
      </c>
      <c r="I694" s="288">
        <v>1</v>
      </c>
      <c r="J694" s="289" t="s">
        <v>1340</v>
      </c>
      <c r="K694" s="289"/>
      <c r="L694" s="290">
        <v>700</v>
      </c>
      <c r="M694" s="290">
        <v>600</v>
      </c>
      <c r="N694" s="290">
        <v>468</v>
      </c>
      <c r="O694" s="291">
        <v>1270</v>
      </c>
      <c r="P694" s="277"/>
      <c r="Q694" s="277"/>
    </row>
    <row r="695" ht="28.5" spans="1:17">
      <c r="A695" s="277">
        <v>41</v>
      </c>
      <c r="B695" s="278" t="s">
        <v>1341</v>
      </c>
      <c r="C695" s="279" t="s">
        <v>1342</v>
      </c>
      <c r="D695" s="280" t="s">
        <v>1341</v>
      </c>
      <c r="E695" s="280"/>
      <c r="F695" s="283"/>
      <c r="G695" s="283"/>
      <c r="H695" s="282" t="s">
        <v>1332</v>
      </c>
      <c r="I695" s="288">
        <v>1</v>
      </c>
      <c r="J695" s="289" t="s">
        <v>1340</v>
      </c>
      <c r="K695" s="289"/>
      <c r="L695" s="290">
        <v>680</v>
      </c>
      <c r="M695" s="290">
        <v>420</v>
      </c>
      <c r="N695" s="290">
        <v>435</v>
      </c>
      <c r="O695" s="291">
        <v>744</v>
      </c>
      <c r="P695" s="277"/>
      <c r="Q695" s="277"/>
    </row>
    <row r="696" ht="28.5" spans="1:17">
      <c r="A696" s="277">
        <v>42</v>
      </c>
      <c r="B696" s="278" t="s">
        <v>1343</v>
      </c>
      <c r="C696" s="279" t="s">
        <v>1344</v>
      </c>
      <c r="D696" s="280" t="s">
        <v>1343</v>
      </c>
      <c r="E696" s="280"/>
      <c r="F696" s="283"/>
      <c r="G696" s="283"/>
      <c r="H696" s="282" t="s">
        <v>1332</v>
      </c>
      <c r="I696" s="288">
        <v>1</v>
      </c>
      <c r="J696" s="289" t="s">
        <v>1340</v>
      </c>
      <c r="K696" s="289"/>
      <c r="L696" s="290">
        <v>680</v>
      </c>
      <c r="M696" s="290">
        <v>420</v>
      </c>
      <c r="N696" s="290">
        <v>435</v>
      </c>
      <c r="O696" s="291">
        <v>744</v>
      </c>
      <c r="P696" s="277"/>
      <c r="Q696" s="277"/>
    </row>
    <row r="697" spans="1:17">
      <c r="A697" s="277">
        <v>43</v>
      </c>
      <c r="B697" s="278" t="s">
        <v>1345</v>
      </c>
      <c r="C697" s="279" t="s">
        <v>1346</v>
      </c>
      <c r="D697" s="280" t="s">
        <v>1345</v>
      </c>
      <c r="E697" s="280"/>
      <c r="F697" s="283"/>
      <c r="G697" s="283"/>
      <c r="H697" s="282" t="s">
        <v>1332</v>
      </c>
      <c r="I697" s="288">
        <v>1</v>
      </c>
      <c r="J697" s="289" t="s">
        <v>213</v>
      </c>
      <c r="K697" s="289"/>
      <c r="L697" s="290">
        <v>990</v>
      </c>
      <c r="M697" s="290">
        <v>750</v>
      </c>
      <c r="N697" s="290">
        <v>585</v>
      </c>
      <c r="O697" s="291">
        <v>1400</v>
      </c>
      <c r="P697" s="277"/>
      <c r="Q697" s="277"/>
    </row>
    <row r="698" spans="1:17">
      <c r="A698" s="277">
        <v>44</v>
      </c>
      <c r="B698" s="278" t="s">
        <v>1347</v>
      </c>
      <c r="C698" s="279" t="s">
        <v>1348</v>
      </c>
      <c r="D698" s="280" t="s">
        <v>1347</v>
      </c>
      <c r="E698" s="280"/>
      <c r="F698" s="283"/>
      <c r="G698" s="283"/>
      <c r="H698" s="282" t="s">
        <v>1332</v>
      </c>
      <c r="I698" s="288">
        <v>1</v>
      </c>
      <c r="J698" s="289" t="s">
        <v>213</v>
      </c>
      <c r="K698" s="289"/>
      <c r="L698" s="290">
        <v>990</v>
      </c>
      <c r="M698" s="290">
        <v>750</v>
      </c>
      <c r="N698" s="290">
        <v>585</v>
      </c>
      <c r="O698" s="291">
        <v>1400</v>
      </c>
      <c r="P698" s="277"/>
      <c r="Q698" s="277"/>
    </row>
    <row r="699" spans="1:17">
      <c r="A699" s="277">
        <v>45</v>
      </c>
      <c r="B699" s="278" t="s">
        <v>1349</v>
      </c>
      <c r="C699" s="279" t="s">
        <v>1350</v>
      </c>
      <c r="D699" s="280" t="s">
        <v>1349</v>
      </c>
      <c r="E699" s="280"/>
      <c r="F699" s="283"/>
      <c r="G699" s="283"/>
      <c r="H699" s="282" t="s">
        <v>1332</v>
      </c>
      <c r="I699" s="288">
        <v>2</v>
      </c>
      <c r="J699" s="289" t="s">
        <v>213</v>
      </c>
      <c r="K699" s="289"/>
      <c r="L699" s="290">
        <v>840</v>
      </c>
      <c r="M699" s="290">
        <v>1260</v>
      </c>
      <c r="N699" s="290">
        <v>990</v>
      </c>
      <c r="O699" s="291">
        <v>4700</v>
      </c>
      <c r="P699" s="277"/>
      <c r="Q699" s="277"/>
    </row>
    <row r="700" spans="1:17">
      <c r="A700" s="277">
        <v>45</v>
      </c>
      <c r="B700" s="278" t="s">
        <v>1349</v>
      </c>
      <c r="C700" s="279"/>
      <c r="D700" s="280" t="s">
        <v>1351</v>
      </c>
      <c r="E700" s="280"/>
      <c r="F700" s="283"/>
      <c r="G700" s="283"/>
      <c r="H700" s="282"/>
      <c r="I700" s="288"/>
      <c r="J700" s="289"/>
      <c r="K700" s="289"/>
      <c r="L700" s="290"/>
      <c r="M700" s="290"/>
      <c r="N700" s="290"/>
      <c r="O700" s="291"/>
      <c r="P700" s="277"/>
      <c r="Q700" s="277"/>
    </row>
    <row r="701" spans="1:17">
      <c r="A701" s="277">
        <v>46</v>
      </c>
      <c r="B701" s="278" t="s">
        <v>1352</v>
      </c>
      <c r="C701" s="279" t="s">
        <v>1353</v>
      </c>
      <c r="D701" s="280" t="s">
        <v>1352</v>
      </c>
      <c r="E701" s="280"/>
      <c r="F701" s="283"/>
      <c r="G701" s="283"/>
      <c r="H701" s="282" t="s">
        <v>1332</v>
      </c>
      <c r="I701" s="288">
        <v>2</v>
      </c>
      <c r="J701" s="289" t="s">
        <v>213</v>
      </c>
      <c r="K701" s="289"/>
      <c r="L701" s="290">
        <v>840</v>
      </c>
      <c r="M701" s="290">
        <v>1260</v>
      </c>
      <c r="N701" s="290">
        <v>990</v>
      </c>
      <c r="O701" s="291">
        <v>4700</v>
      </c>
      <c r="P701" s="277"/>
      <c r="Q701" s="277"/>
    </row>
    <row r="702" spans="1:17">
      <c r="A702" s="277">
        <v>46</v>
      </c>
      <c r="B702" s="278" t="s">
        <v>1352</v>
      </c>
      <c r="C702" s="279"/>
      <c r="D702" s="280" t="s">
        <v>1354</v>
      </c>
      <c r="E702" s="280"/>
      <c r="F702" s="283"/>
      <c r="G702" s="283"/>
      <c r="H702" s="282"/>
      <c r="I702" s="288"/>
      <c r="J702" s="289"/>
      <c r="K702" s="289"/>
      <c r="L702" s="290"/>
      <c r="M702" s="290"/>
      <c r="N702" s="290"/>
      <c r="O702" s="291"/>
      <c r="P702" s="277"/>
      <c r="Q702" s="277"/>
    </row>
    <row r="703" spans="1:17">
      <c r="A703" s="277">
        <v>47</v>
      </c>
      <c r="B703" s="278" t="s">
        <v>1355</v>
      </c>
      <c r="C703" s="279" t="s">
        <v>1356</v>
      </c>
      <c r="D703" s="280" t="s">
        <v>1355</v>
      </c>
      <c r="E703" s="280"/>
      <c r="F703" s="283"/>
      <c r="G703" s="283"/>
      <c r="H703" s="282" t="s">
        <v>1332</v>
      </c>
      <c r="I703" s="288">
        <v>1</v>
      </c>
      <c r="J703" s="289" t="s">
        <v>213</v>
      </c>
      <c r="K703" s="289"/>
      <c r="L703" s="290">
        <v>800</v>
      </c>
      <c r="M703" s="290">
        <v>655</v>
      </c>
      <c r="N703" s="290">
        <v>700</v>
      </c>
      <c r="O703" s="291">
        <v>2070</v>
      </c>
      <c r="P703" s="277"/>
      <c r="Q703" s="277"/>
    </row>
    <row r="704" spans="1:17">
      <c r="A704" s="277">
        <v>48</v>
      </c>
      <c r="B704" s="278" t="s">
        <v>1347</v>
      </c>
      <c r="C704" s="279" t="s">
        <v>1357</v>
      </c>
      <c r="D704" s="280" t="s">
        <v>1358</v>
      </c>
      <c r="E704" s="280"/>
      <c r="F704" s="283"/>
      <c r="G704" s="283"/>
      <c r="H704" s="282" t="s">
        <v>1332</v>
      </c>
      <c r="I704" s="288">
        <v>1</v>
      </c>
      <c r="J704" s="289" t="s">
        <v>213</v>
      </c>
      <c r="K704" s="289"/>
      <c r="L704" s="290">
        <v>800</v>
      </c>
      <c r="M704" s="290">
        <v>655</v>
      </c>
      <c r="N704" s="290">
        <v>700</v>
      </c>
      <c r="O704" s="291">
        <v>2070</v>
      </c>
      <c r="P704" s="277"/>
      <c r="Q704" s="277"/>
    </row>
    <row r="705" spans="1:17">
      <c r="A705" s="277">
        <v>49</v>
      </c>
      <c r="B705" s="278" t="s">
        <v>1359</v>
      </c>
      <c r="C705" s="279" t="s">
        <v>1360</v>
      </c>
      <c r="D705" s="280" t="s">
        <v>1359</v>
      </c>
      <c r="E705" s="280"/>
      <c r="F705" s="283"/>
      <c r="G705" s="283"/>
      <c r="H705" s="282" t="s">
        <v>1332</v>
      </c>
      <c r="I705" s="288">
        <v>2</v>
      </c>
      <c r="J705" s="289" t="s">
        <v>213</v>
      </c>
      <c r="K705" s="289"/>
      <c r="L705" s="290">
        <v>1950</v>
      </c>
      <c r="M705" s="290">
        <v>1200</v>
      </c>
      <c r="N705" s="290">
        <v>1060</v>
      </c>
      <c r="O705" s="291">
        <v>1300</v>
      </c>
      <c r="P705" s="277"/>
      <c r="Q705" s="277"/>
    </row>
    <row r="706" spans="1:17">
      <c r="A706" s="277"/>
      <c r="B706" s="278" t="s">
        <v>1359</v>
      </c>
      <c r="C706" s="279"/>
      <c r="D706" s="280" t="s">
        <v>1361</v>
      </c>
      <c r="E706" s="280"/>
      <c r="F706" s="283"/>
      <c r="G706" s="283"/>
      <c r="H706" s="282"/>
      <c r="I706" s="288"/>
      <c r="J706" s="289"/>
      <c r="K706" s="289"/>
      <c r="L706" s="290"/>
      <c r="M706" s="290"/>
      <c r="N706" s="290"/>
      <c r="O706" s="291"/>
      <c r="P706" s="277"/>
      <c r="Q706" s="277"/>
    </row>
    <row r="707" spans="1:17">
      <c r="A707" s="277">
        <v>50</v>
      </c>
      <c r="B707" s="278" t="s">
        <v>1362</v>
      </c>
      <c r="C707" s="279" t="s">
        <v>1363</v>
      </c>
      <c r="D707" s="280" t="s">
        <v>1362</v>
      </c>
      <c r="E707" s="280"/>
      <c r="F707" s="283"/>
      <c r="G707" s="283"/>
      <c r="H707" s="282" t="s">
        <v>1332</v>
      </c>
      <c r="I707" s="288">
        <v>2</v>
      </c>
      <c r="J707" s="289" t="s">
        <v>213</v>
      </c>
      <c r="K707" s="289"/>
      <c r="L707" s="290">
        <v>1950</v>
      </c>
      <c r="M707" s="290">
        <v>1200</v>
      </c>
      <c r="N707" s="290">
        <v>1060</v>
      </c>
      <c r="O707" s="291">
        <v>1300</v>
      </c>
      <c r="P707" s="277"/>
      <c r="Q707" s="277"/>
    </row>
    <row r="708" spans="1:17">
      <c r="A708" s="277">
        <v>50</v>
      </c>
      <c r="B708" s="278" t="s">
        <v>1362</v>
      </c>
      <c r="C708" s="279" t="s">
        <v>1363</v>
      </c>
      <c r="D708" s="280" t="s">
        <v>1364</v>
      </c>
      <c r="E708" s="280"/>
      <c r="F708" s="283"/>
      <c r="G708" s="283"/>
      <c r="H708" s="282"/>
      <c r="I708" s="288"/>
      <c r="J708" s="289"/>
      <c r="K708" s="289"/>
      <c r="L708" s="290"/>
      <c r="M708" s="290"/>
      <c r="N708" s="290"/>
      <c r="O708" s="291"/>
      <c r="P708" s="277"/>
      <c r="Q708" s="277"/>
    </row>
    <row r="709" spans="1:17">
      <c r="A709" s="277">
        <v>51</v>
      </c>
      <c r="B709" s="278" t="s">
        <v>1365</v>
      </c>
      <c r="C709" s="300" t="s">
        <v>1366</v>
      </c>
      <c r="D709" s="301" t="s">
        <v>1365</v>
      </c>
      <c r="E709" s="301"/>
      <c r="F709" s="22"/>
      <c r="G709" s="22"/>
      <c r="H709" s="302"/>
      <c r="I709" s="40">
        <v>1</v>
      </c>
      <c r="J709" s="41" t="s">
        <v>134</v>
      </c>
      <c r="K709" s="41"/>
      <c r="L709" s="42">
        <v>1340</v>
      </c>
      <c r="M709" s="42">
        <v>900</v>
      </c>
      <c r="N709" s="42">
        <v>800</v>
      </c>
      <c r="O709" s="43">
        <v>5644</v>
      </c>
      <c r="P709" s="18"/>
      <c r="Q709" s="18"/>
    </row>
    <row r="710" spans="1:17">
      <c r="A710" s="277">
        <v>52</v>
      </c>
      <c r="B710" s="278" t="s">
        <v>1367</v>
      </c>
      <c r="C710" s="300" t="s">
        <v>1368</v>
      </c>
      <c r="D710" s="301" t="s">
        <v>1367</v>
      </c>
      <c r="E710" s="301"/>
      <c r="F710" s="303"/>
      <c r="G710" s="303"/>
      <c r="H710" s="302"/>
      <c r="I710" s="40">
        <v>1</v>
      </c>
      <c r="J710" s="41" t="s">
        <v>134</v>
      </c>
      <c r="K710" s="41"/>
      <c r="L710" s="42">
        <v>1170</v>
      </c>
      <c r="M710" s="42">
        <v>900</v>
      </c>
      <c r="N710" s="42">
        <v>790</v>
      </c>
      <c r="O710" s="43">
        <v>4866</v>
      </c>
      <c r="P710" s="18"/>
      <c r="Q710" s="18"/>
    </row>
    <row r="711" spans="1:17">
      <c r="A711" s="277">
        <v>53</v>
      </c>
      <c r="B711" s="278" t="s">
        <v>1369</v>
      </c>
      <c r="C711" s="300" t="s">
        <v>1370</v>
      </c>
      <c r="D711" s="304" t="s">
        <v>1369</v>
      </c>
      <c r="E711" s="304"/>
      <c r="F711" s="303"/>
      <c r="G711" s="303"/>
      <c r="H711" s="302"/>
      <c r="I711" s="40">
        <v>1</v>
      </c>
      <c r="J711" s="41" t="s">
        <v>134</v>
      </c>
      <c r="K711" s="41"/>
      <c r="L711" s="42">
        <v>875</v>
      </c>
      <c r="M711" s="42">
        <v>520</v>
      </c>
      <c r="N711" s="42">
        <v>595</v>
      </c>
      <c r="O711" s="43">
        <v>1600</v>
      </c>
      <c r="P711" s="18"/>
      <c r="Q711" s="18"/>
    </row>
    <row r="712" ht="28.5" spans="1:17">
      <c r="A712" s="277">
        <v>54</v>
      </c>
      <c r="B712" s="278" t="s">
        <v>1371</v>
      </c>
      <c r="C712" s="300" t="s">
        <v>1372</v>
      </c>
      <c r="D712" s="304" t="s">
        <v>1371</v>
      </c>
      <c r="E712" s="304"/>
      <c r="F712" s="303"/>
      <c r="G712" s="303"/>
      <c r="H712" s="302"/>
      <c r="I712" s="308" t="s">
        <v>1051</v>
      </c>
      <c r="J712" s="41" t="s">
        <v>1373</v>
      </c>
      <c r="K712" s="41"/>
      <c r="L712" s="42">
        <v>450</v>
      </c>
      <c r="M712" s="42">
        <v>310</v>
      </c>
      <c r="N712" s="42">
        <v>340</v>
      </c>
      <c r="O712" s="43">
        <v>295</v>
      </c>
      <c r="P712" s="18"/>
      <c r="Q712" s="18"/>
    </row>
    <row r="713" ht="28.5" spans="1:17">
      <c r="A713" s="277">
        <v>55</v>
      </c>
      <c r="B713" s="278" t="s">
        <v>1374</v>
      </c>
      <c r="C713" s="300" t="s">
        <v>1375</v>
      </c>
      <c r="D713" s="301" t="s">
        <v>1374</v>
      </c>
      <c r="E713" s="301"/>
      <c r="F713" s="303"/>
      <c r="G713" s="303"/>
      <c r="H713" s="302"/>
      <c r="I713" s="308" t="s">
        <v>1051</v>
      </c>
      <c r="J713" s="41" t="s">
        <v>1373</v>
      </c>
      <c r="K713" s="41"/>
      <c r="L713" s="42">
        <v>450</v>
      </c>
      <c r="M713" s="42">
        <v>310</v>
      </c>
      <c r="N713" s="42">
        <v>340</v>
      </c>
      <c r="O713" s="43">
        <v>295</v>
      </c>
      <c r="P713" s="18"/>
      <c r="Q713" s="18"/>
    </row>
    <row r="714" ht="28.5" spans="1:17">
      <c r="A714" s="277">
        <v>56</v>
      </c>
      <c r="B714" s="278" t="s">
        <v>1376</v>
      </c>
      <c r="C714" s="300" t="s">
        <v>1377</v>
      </c>
      <c r="D714" s="301" t="s">
        <v>1376</v>
      </c>
      <c r="E714" s="301"/>
      <c r="F714" s="303"/>
      <c r="G714" s="303"/>
      <c r="H714" s="34"/>
      <c r="I714" s="308" t="s">
        <v>1051</v>
      </c>
      <c r="J714" s="41" t="s">
        <v>1373</v>
      </c>
      <c r="K714" s="41"/>
      <c r="L714" s="42">
        <v>350</v>
      </c>
      <c r="M714" s="42">
        <v>300</v>
      </c>
      <c r="N714" s="42">
        <v>320</v>
      </c>
      <c r="O714" s="43">
        <v>209</v>
      </c>
      <c r="P714" s="18"/>
      <c r="Q714" s="18"/>
    </row>
    <row r="715" spans="1:17">
      <c r="A715" s="277">
        <v>57</v>
      </c>
      <c r="B715" s="278" t="s">
        <v>1378</v>
      </c>
      <c r="C715" s="300" t="s">
        <v>1379</v>
      </c>
      <c r="D715" s="301" t="s">
        <v>1378</v>
      </c>
      <c r="E715" s="301"/>
      <c r="F715" s="303"/>
      <c r="G715" s="303"/>
      <c r="H715" s="34" t="s">
        <v>1380</v>
      </c>
      <c r="I715" s="40">
        <v>1</v>
      </c>
      <c r="J715" s="41" t="s">
        <v>19</v>
      </c>
      <c r="K715" s="41"/>
      <c r="L715" s="42">
        <v>410</v>
      </c>
      <c r="M715" s="42">
        <v>350</v>
      </c>
      <c r="N715" s="42">
        <v>342</v>
      </c>
      <c r="O715" s="43">
        <f>410*350*342*0.75*7.8/1000000</f>
        <v>287.10045</v>
      </c>
      <c r="P715" s="18"/>
      <c r="Q715" s="18"/>
    </row>
    <row r="716" spans="1:17">
      <c r="A716" s="277">
        <v>58</v>
      </c>
      <c r="B716" s="278" t="s">
        <v>1381</v>
      </c>
      <c r="C716" s="300" t="s">
        <v>1382</v>
      </c>
      <c r="D716" s="304" t="s">
        <v>1381</v>
      </c>
      <c r="E716" s="304"/>
      <c r="F716" s="303"/>
      <c r="G716" s="303"/>
      <c r="H716" s="34" t="s">
        <v>1383</v>
      </c>
      <c r="I716" s="308" t="s">
        <v>1051</v>
      </c>
      <c r="J716" s="41" t="s">
        <v>19</v>
      </c>
      <c r="K716" s="41"/>
      <c r="L716" s="42">
        <v>350</v>
      </c>
      <c r="M716" s="42">
        <v>300</v>
      </c>
      <c r="N716" s="42">
        <v>370</v>
      </c>
      <c r="O716" s="43">
        <f>350*300*370*0.75*7.8/1000000</f>
        <v>227.2725</v>
      </c>
      <c r="P716" s="18"/>
      <c r="Q716" s="18"/>
    </row>
    <row r="717" spans="1:17">
      <c r="A717" s="277"/>
      <c r="B717" s="278" t="s">
        <v>1381</v>
      </c>
      <c r="C717" s="300"/>
      <c r="D717" s="304" t="s">
        <v>1384</v>
      </c>
      <c r="E717" s="304"/>
      <c r="F717" s="303"/>
      <c r="G717" s="303"/>
      <c r="H717" s="34"/>
      <c r="I717" s="308"/>
      <c r="J717" s="41"/>
      <c r="K717" s="41"/>
      <c r="L717" s="42"/>
      <c r="M717" s="42"/>
      <c r="N717" s="42"/>
      <c r="O717" s="43"/>
      <c r="P717" s="18"/>
      <c r="Q717" s="18"/>
    </row>
    <row r="718" spans="1:17">
      <c r="A718" s="277">
        <v>59</v>
      </c>
      <c r="B718" s="278" t="s">
        <v>1385</v>
      </c>
      <c r="C718" s="300" t="s">
        <v>1386</v>
      </c>
      <c r="D718" s="301" t="s">
        <v>1385</v>
      </c>
      <c r="E718" s="301"/>
      <c r="F718" s="303"/>
      <c r="G718" s="303"/>
      <c r="H718" s="305" t="s">
        <v>1380</v>
      </c>
      <c r="I718" s="40">
        <v>1</v>
      </c>
      <c r="J718" s="41" t="s">
        <v>134</v>
      </c>
      <c r="K718" s="41"/>
      <c r="L718" s="42">
        <v>550</v>
      </c>
      <c r="M718" s="42">
        <v>520</v>
      </c>
      <c r="N718" s="42">
        <v>495</v>
      </c>
      <c r="O718" s="43">
        <v>828</v>
      </c>
      <c r="P718" s="18"/>
      <c r="Q718" s="18"/>
    </row>
    <row r="719" spans="1:17">
      <c r="A719" s="277">
        <v>60</v>
      </c>
      <c r="B719" s="278" t="s">
        <v>1387</v>
      </c>
      <c r="C719" s="300" t="s">
        <v>1388</v>
      </c>
      <c r="D719" s="301" t="s">
        <v>1387</v>
      </c>
      <c r="E719" s="301"/>
      <c r="F719" s="306"/>
      <c r="G719" s="306"/>
      <c r="H719" s="305" t="s">
        <v>1380</v>
      </c>
      <c r="I719" s="309"/>
      <c r="J719" s="41" t="s">
        <v>134</v>
      </c>
      <c r="K719" s="41"/>
      <c r="L719" s="310">
        <v>400</v>
      </c>
      <c r="M719" s="310">
        <v>350</v>
      </c>
      <c r="N719" s="310">
        <v>320</v>
      </c>
      <c r="O719" s="311">
        <f>400*350*320*0.75*7.8/1000000</f>
        <v>262.08</v>
      </c>
      <c r="P719" s="312"/>
      <c r="Q719" s="312"/>
    </row>
    <row r="720" spans="1:17">
      <c r="A720" s="277">
        <v>61</v>
      </c>
      <c r="B720" s="278" t="s">
        <v>1389</v>
      </c>
      <c r="C720" s="300" t="s">
        <v>1390</v>
      </c>
      <c r="D720" s="301" t="s">
        <v>1389</v>
      </c>
      <c r="E720" s="301"/>
      <c r="F720" s="303"/>
      <c r="G720" s="303"/>
      <c r="H720" s="305" t="s">
        <v>1380</v>
      </c>
      <c r="I720" s="40"/>
      <c r="J720" s="41" t="s">
        <v>134</v>
      </c>
      <c r="K720" s="41"/>
      <c r="L720" s="42">
        <v>500</v>
      </c>
      <c r="M720" s="42">
        <v>500</v>
      </c>
      <c r="N720" s="42">
        <v>505</v>
      </c>
      <c r="O720" s="43">
        <f>500*500*505*0.75*7.8/1000000</f>
        <v>738.5625</v>
      </c>
      <c r="P720" s="18"/>
      <c r="Q720" s="18"/>
    </row>
    <row r="721" spans="1:17">
      <c r="A721" s="277">
        <v>62</v>
      </c>
      <c r="B721" s="278" t="s">
        <v>1391</v>
      </c>
      <c r="C721" s="300" t="s">
        <v>1392</v>
      </c>
      <c r="D721" s="304" t="s">
        <v>1391</v>
      </c>
      <c r="E721" s="304"/>
      <c r="F721" s="303"/>
      <c r="G721" s="303"/>
      <c r="H721" s="305" t="s">
        <v>1380</v>
      </c>
      <c r="I721" s="40"/>
      <c r="J721" s="41" t="s">
        <v>134</v>
      </c>
      <c r="K721" s="41"/>
      <c r="L721" s="42">
        <v>500</v>
      </c>
      <c r="M721" s="42">
        <v>520</v>
      </c>
      <c r="N721" s="42">
        <v>495</v>
      </c>
      <c r="O721" s="43">
        <f>500*520*495*0.75*7.8/1000000</f>
        <v>752.895</v>
      </c>
      <c r="P721" s="18"/>
      <c r="Q721" s="18"/>
    </row>
    <row r="722" spans="1:17">
      <c r="A722" s="277">
        <v>63</v>
      </c>
      <c r="B722" s="278" t="s">
        <v>1393</v>
      </c>
      <c r="C722" s="300" t="s">
        <v>1394</v>
      </c>
      <c r="D722" s="301" t="s">
        <v>1393</v>
      </c>
      <c r="E722" s="301"/>
      <c r="F722" s="303"/>
      <c r="G722" s="303"/>
      <c r="H722" s="305" t="s">
        <v>1380</v>
      </c>
      <c r="I722" s="40"/>
      <c r="J722" s="41" t="s">
        <v>1395</v>
      </c>
      <c r="K722" s="41"/>
      <c r="L722" s="42">
        <v>502</v>
      </c>
      <c r="M722" s="42">
        <v>400</v>
      </c>
      <c r="N722" s="42">
        <v>400</v>
      </c>
      <c r="O722" s="43">
        <f>502*400*400*0.75*7.8/1000000</f>
        <v>469.872</v>
      </c>
      <c r="P722" s="18"/>
      <c r="Q722" s="18"/>
    </row>
    <row r="723" spans="1:17">
      <c r="A723" s="277">
        <v>64</v>
      </c>
      <c r="B723" s="278" t="s">
        <v>1396</v>
      </c>
      <c r="C723" s="300" t="s">
        <v>1397</v>
      </c>
      <c r="D723" s="301" t="s">
        <v>1396</v>
      </c>
      <c r="E723" s="301"/>
      <c r="F723" s="303"/>
      <c r="G723" s="303"/>
      <c r="H723" s="305" t="s">
        <v>1380</v>
      </c>
      <c r="I723" s="40" t="s">
        <v>1051</v>
      </c>
      <c r="J723" s="41" t="s">
        <v>134</v>
      </c>
      <c r="K723" s="41"/>
      <c r="L723" s="42">
        <v>750</v>
      </c>
      <c r="M723" s="42">
        <v>1050</v>
      </c>
      <c r="N723" s="42">
        <v>985</v>
      </c>
      <c r="O723" s="43">
        <v>4537</v>
      </c>
      <c r="P723" s="18"/>
      <c r="Q723" s="18"/>
    </row>
    <row r="724" spans="1:17">
      <c r="A724" s="277"/>
      <c r="B724" s="278" t="s">
        <v>1396</v>
      </c>
      <c r="C724" s="300"/>
      <c r="D724" s="301" t="s">
        <v>1398</v>
      </c>
      <c r="E724" s="301"/>
      <c r="F724" s="303"/>
      <c r="G724" s="303"/>
      <c r="H724" s="305"/>
      <c r="I724" s="40"/>
      <c r="J724" s="41"/>
      <c r="K724" s="41"/>
      <c r="L724" s="42"/>
      <c r="M724" s="42"/>
      <c r="N724" s="42"/>
      <c r="O724" s="43"/>
      <c r="P724" s="18"/>
      <c r="Q724" s="18"/>
    </row>
    <row r="725" spans="1:17">
      <c r="A725" s="277">
        <v>65</v>
      </c>
      <c r="B725" s="278" t="s">
        <v>1399</v>
      </c>
      <c r="C725" s="300" t="s">
        <v>1400</v>
      </c>
      <c r="D725" s="304" t="s">
        <v>1401</v>
      </c>
      <c r="E725" s="304"/>
      <c r="F725" s="303"/>
      <c r="G725" s="303"/>
      <c r="H725" s="305"/>
      <c r="I725" s="40" t="s">
        <v>1051</v>
      </c>
      <c r="J725" s="41" t="s">
        <v>134</v>
      </c>
      <c r="K725" s="41"/>
      <c r="L725" s="42">
        <v>400</v>
      </c>
      <c r="M725" s="42">
        <v>700</v>
      </c>
      <c r="N725" s="42">
        <v>640</v>
      </c>
      <c r="O725" s="43">
        <f>400*700*640*0.75*7.8/1000000</f>
        <v>1048.32</v>
      </c>
      <c r="P725" s="18"/>
      <c r="Q725" s="18"/>
    </row>
    <row r="726" spans="1:17">
      <c r="A726" s="277"/>
      <c r="B726" s="278" t="s">
        <v>1399</v>
      </c>
      <c r="C726" s="300"/>
      <c r="D726" s="304" t="s">
        <v>1402</v>
      </c>
      <c r="E726" s="304"/>
      <c r="F726" s="303"/>
      <c r="G726" s="303"/>
      <c r="H726" s="305"/>
      <c r="I726" s="40"/>
      <c r="J726" s="41"/>
      <c r="K726" s="41"/>
      <c r="L726" s="42"/>
      <c r="M726" s="42"/>
      <c r="N726" s="42"/>
      <c r="O726" s="43"/>
      <c r="P726" s="18"/>
      <c r="Q726" s="18"/>
    </row>
    <row r="727" spans="1:17">
      <c r="A727" s="277">
        <v>66</v>
      </c>
      <c r="B727" s="278" t="s">
        <v>1403</v>
      </c>
      <c r="C727" s="300" t="s">
        <v>1404</v>
      </c>
      <c r="D727" s="304" t="s">
        <v>1403</v>
      </c>
      <c r="E727" s="304"/>
      <c r="F727" s="303"/>
      <c r="G727" s="303"/>
      <c r="H727" s="305"/>
      <c r="I727" s="40">
        <v>1</v>
      </c>
      <c r="J727" s="41" t="s">
        <v>19</v>
      </c>
      <c r="K727" s="41"/>
      <c r="L727" s="42">
        <v>600</v>
      </c>
      <c r="M727" s="42">
        <v>470</v>
      </c>
      <c r="N727" s="42">
        <v>390</v>
      </c>
      <c r="O727" s="43">
        <f>600*470*390*0.75*7.8/1000000</f>
        <v>643.383</v>
      </c>
      <c r="P727" s="18"/>
      <c r="Q727" s="18"/>
    </row>
    <row r="728" spans="1:17">
      <c r="A728" s="277">
        <v>67</v>
      </c>
      <c r="B728" s="278" t="s">
        <v>1405</v>
      </c>
      <c r="C728" s="307" t="s">
        <v>1406</v>
      </c>
      <c r="D728" s="301" t="s">
        <v>1405</v>
      </c>
      <c r="E728" s="301"/>
      <c r="F728" s="303"/>
      <c r="G728" s="303"/>
      <c r="H728" s="305"/>
      <c r="I728" s="40" t="s">
        <v>1051</v>
      </c>
      <c r="J728" s="41" t="s">
        <v>134</v>
      </c>
      <c r="K728" s="41"/>
      <c r="L728" s="42">
        <v>1720</v>
      </c>
      <c r="M728" s="42">
        <v>1110</v>
      </c>
      <c r="N728" s="42">
        <v>1150</v>
      </c>
      <c r="O728" s="43">
        <v>12445</v>
      </c>
      <c r="P728" s="18"/>
      <c r="Q728" s="18"/>
    </row>
    <row r="729" spans="1:17">
      <c r="A729" s="277"/>
      <c r="B729" s="278" t="s">
        <v>1405</v>
      </c>
      <c r="C729" s="307"/>
      <c r="D729" s="301" t="s">
        <v>1407</v>
      </c>
      <c r="E729" s="301"/>
      <c r="F729" s="303"/>
      <c r="G729" s="303"/>
      <c r="H729" s="305"/>
      <c r="I729" s="40"/>
      <c r="J729" s="41"/>
      <c r="K729" s="41"/>
      <c r="L729" s="42"/>
      <c r="M729" s="42"/>
      <c r="N729" s="42"/>
      <c r="O729" s="43"/>
      <c r="P729" s="18"/>
      <c r="Q729" s="18"/>
    </row>
  </sheetData>
  <mergeCells count="1659">
    <mergeCell ref="L1:N1"/>
    <mergeCell ref="D3:E3"/>
    <mergeCell ref="J3:K3"/>
    <mergeCell ref="P3:Q3"/>
    <mergeCell ref="D4:E4"/>
    <mergeCell ref="J4:K4"/>
    <mergeCell ref="P4:Q4"/>
    <mergeCell ref="D5:E5"/>
    <mergeCell ref="J5:K5"/>
    <mergeCell ref="P5:Q5"/>
    <mergeCell ref="D6:E6"/>
    <mergeCell ref="J6:K6"/>
    <mergeCell ref="P6:Q6"/>
    <mergeCell ref="D7:E7"/>
    <mergeCell ref="J7:K7"/>
    <mergeCell ref="P7:Q7"/>
    <mergeCell ref="D8:E8"/>
    <mergeCell ref="J8:K8"/>
    <mergeCell ref="P8:Q8"/>
    <mergeCell ref="D9:E9"/>
    <mergeCell ref="J9:K9"/>
    <mergeCell ref="P9:Q9"/>
    <mergeCell ref="D10:E10"/>
    <mergeCell ref="J10:K10"/>
    <mergeCell ref="P10:Q10"/>
    <mergeCell ref="D11:E11"/>
    <mergeCell ref="J11:K11"/>
    <mergeCell ref="P11:Q11"/>
    <mergeCell ref="D12:E12"/>
    <mergeCell ref="J12:K12"/>
    <mergeCell ref="P12:Q12"/>
    <mergeCell ref="D13:E13"/>
    <mergeCell ref="J13:K13"/>
    <mergeCell ref="P13:Q13"/>
    <mergeCell ref="D14:E14"/>
    <mergeCell ref="J14:K14"/>
    <mergeCell ref="P14:Q14"/>
    <mergeCell ref="D15:E15"/>
    <mergeCell ref="J15:K15"/>
    <mergeCell ref="D16:E16"/>
    <mergeCell ref="J16:K16"/>
    <mergeCell ref="D17:E17"/>
    <mergeCell ref="J17:K17"/>
    <mergeCell ref="D18:E18"/>
    <mergeCell ref="J18:K18"/>
    <mergeCell ref="P18:Q18"/>
    <mergeCell ref="D19:E19"/>
    <mergeCell ref="J19:K19"/>
    <mergeCell ref="P19:Q19"/>
    <mergeCell ref="D20:E20"/>
    <mergeCell ref="J20:K20"/>
    <mergeCell ref="P20:Q20"/>
    <mergeCell ref="D21:E21"/>
    <mergeCell ref="J21:K21"/>
    <mergeCell ref="P21:Q21"/>
    <mergeCell ref="D22:E22"/>
    <mergeCell ref="J22:K22"/>
    <mergeCell ref="P22:Q22"/>
    <mergeCell ref="D23:E23"/>
    <mergeCell ref="J23:K23"/>
    <mergeCell ref="P23:Q23"/>
    <mergeCell ref="D24:E24"/>
    <mergeCell ref="J24:K24"/>
    <mergeCell ref="P24:Q24"/>
    <mergeCell ref="D25:E25"/>
    <mergeCell ref="J25:K25"/>
    <mergeCell ref="P25:Q25"/>
    <mergeCell ref="D26:E26"/>
    <mergeCell ref="J26:K26"/>
    <mergeCell ref="P26:Q26"/>
    <mergeCell ref="D27:E27"/>
    <mergeCell ref="J27:K27"/>
    <mergeCell ref="P27:Q27"/>
    <mergeCell ref="D28:E28"/>
    <mergeCell ref="J28:K28"/>
    <mergeCell ref="P28:Q28"/>
    <mergeCell ref="D29:E29"/>
    <mergeCell ref="J29:K29"/>
    <mergeCell ref="P29:Q29"/>
    <mergeCell ref="D30:E30"/>
    <mergeCell ref="J30:K30"/>
    <mergeCell ref="P30:Q30"/>
    <mergeCell ref="D31:E31"/>
    <mergeCell ref="J31:K31"/>
    <mergeCell ref="P31:Q31"/>
    <mergeCell ref="D32:E32"/>
    <mergeCell ref="J32:K32"/>
    <mergeCell ref="P32:Q32"/>
    <mergeCell ref="D33:E33"/>
    <mergeCell ref="J33:K33"/>
    <mergeCell ref="P33:Q33"/>
    <mergeCell ref="D34:E34"/>
    <mergeCell ref="J34:K34"/>
    <mergeCell ref="P34:Q34"/>
    <mergeCell ref="D35:E35"/>
    <mergeCell ref="J35:K35"/>
    <mergeCell ref="P35:Q35"/>
    <mergeCell ref="D36:E36"/>
    <mergeCell ref="J36:K36"/>
    <mergeCell ref="P36:Q36"/>
    <mergeCell ref="D37:E37"/>
    <mergeCell ref="J37:K37"/>
    <mergeCell ref="P37:Q37"/>
    <mergeCell ref="D38:E38"/>
    <mergeCell ref="J38:K38"/>
    <mergeCell ref="P38:Q38"/>
    <mergeCell ref="D39:E39"/>
    <mergeCell ref="J39:K39"/>
    <mergeCell ref="P39:Q39"/>
    <mergeCell ref="D40:E40"/>
    <mergeCell ref="J40:K40"/>
    <mergeCell ref="P40:Q40"/>
    <mergeCell ref="D41:E41"/>
    <mergeCell ref="J41:K41"/>
    <mergeCell ref="P41:Q41"/>
    <mergeCell ref="D42:E42"/>
    <mergeCell ref="J42:K42"/>
    <mergeCell ref="P42:Q42"/>
    <mergeCell ref="D43:E43"/>
    <mergeCell ref="J43:K43"/>
    <mergeCell ref="P43:Q43"/>
    <mergeCell ref="D44:E44"/>
    <mergeCell ref="J44:K44"/>
    <mergeCell ref="P44:Q44"/>
    <mergeCell ref="D45:E45"/>
    <mergeCell ref="J45:K45"/>
    <mergeCell ref="P45:Q45"/>
    <mergeCell ref="D46:E46"/>
    <mergeCell ref="J46:K46"/>
    <mergeCell ref="P46:Q46"/>
    <mergeCell ref="D47:E47"/>
    <mergeCell ref="J47:K47"/>
    <mergeCell ref="P47:Q47"/>
    <mergeCell ref="D48:E48"/>
    <mergeCell ref="J48:K48"/>
    <mergeCell ref="P48:Q48"/>
    <mergeCell ref="D49:E49"/>
    <mergeCell ref="J49:K49"/>
    <mergeCell ref="P49:Q49"/>
    <mergeCell ref="D50:E50"/>
    <mergeCell ref="J50:K50"/>
    <mergeCell ref="P50:Q50"/>
    <mergeCell ref="D51:E51"/>
    <mergeCell ref="J51:K51"/>
    <mergeCell ref="P51:Q51"/>
    <mergeCell ref="D52:E52"/>
    <mergeCell ref="J52:K52"/>
    <mergeCell ref="P52:Q52"/>
    <mergeCell ref="D53:E53"/>
    <mergeCell ref="J53:K53"/>
    <mergeCell ref="P53:Q53"/>
    <mergeCell ref="D54:E54"/>
    <mergeCell ref="J54:K54"/>
    <mergeCell ref="P54:Q54"/>
    <mergeCell ref="D55:E55"/>
    <mergeCell ref="J55:K55"/>
    <mergeCell ref="P55:Q55"/>
    <mergeCell ref="D56:E56"/>
    <mergeCell ref="J56:K56"/>
    <mergeCell ref="P56:Q56"/>
    <mergeCell ref="D57:E57"/>
    <mergeCell ref="J57:K57"/>
    <mergeCell ref="P57:Q57"/>
    <mergeCell ref="D58:E58"/>
    <mergeCell ref="J58:K58"/>
    <mergeCell ref="P58:Q58"/>
    <mergeCell ref="D59:E59"/>
    <mergeCell ref="J59:K59"/>
    <mergeCell ref="P59:Q59"/>
    <mergeCell ref="D60:E60"/>
    <mergeCell ref="J60:K60"/>
    <mergeCell ref="P60:Q60"/>
    <mergeCell ref="D61:E61"/>
    <mergeCell ref="J61:K61"/>
    <mergeCell ref="P61:Q61"/>
    <mergeCell ref="D62:E62"/>
    <mergeCell ref="J62:K62"/>
    <mergeCell ref="D63:E63"/>
    <mergeCell ref="J63:K63"/>
    <mergeCell ref="P63:Q63"/>
    <mergeCell ref="D64:E64"/>
    <mergeCell ref="J64:K64"/>
    <mergeCell ref="P64:Q64"/>
    <mergeCell ref="D65:E65"/>
    <mergeCell ref="J65:K65"/>
    <mergeCell ref="P65:Q65"/>
    <mergeCell ref="D66:E66"/>
    <mergeCell ref="J66:K66"/>
    <mergeCell ref="D67:E67"/>
    <mergeCell ref="J67:K67"/>
    <mergeCell ref="P67:Q67"/>
    <mergeCell ref="D68:E68"/>
    <mergeCell ref="J68:K68"/>
    <mergeCell ref="P68:Q68"/>
    <mergeCell ref="D69:E69"/>
    <mergeCell ref="J69:K69"/>
    <mergeCell ref="P69:Q69"/>
    <mergeCell ref="D70:E70"/>
    <mergeCell ref="J70:K70"/>
    <mergeCell ref="P70:Q70"/>
    <mergeCell ref="D71:E71"/>
    <mergeCell ref="J71:K71"/>
    <mergeCell ref="P71:Q71"/>
    <mergeCell ref="D72:E72"/>
    <mergeCell ref="J72:K72"/>
    <mergeCell ref="P72:Q72"/>
    <mergeCell ref="J73:K73"/>
    <mergeCell ref="P73:Q73"/>
    <mergeCell ref="J74:K74"/>
    <mergeCell ref="P74:Q74"/>
    <mergeCell ref="J75:K75"/>
    <mergeCell ref="P75:Q75"/>
    <mergeCell ref="J76:K76"/>
    <mergeCell ref="P76:Q76"/>
    <mergeCell ref="J77:K77"/>
    <mergeCell ref="J78:K78"/>
    <mergeCell ref="P78:Q78"/>
    <mergeCell ref="J79:K79"/>
    <mergeCell ref="J80:K80"/>
    <mergeCell ref="J81:K81"/>
    <mergeCell ref="P81:Q81"/>
    <mergeCell ref="J82:K82"/>
    <mergeCell ref="P82:Q82"/>
    <mergeCell ref="J83:K83"/>
    <mergeCell ref="P83:Q83"/>
    <mergeCell ref="J84:K84"/>
    <mergeCell ref="P84:Q84"/>
    <mergeCell ref="J85:K85"/>
    <mergeCell ref="P85:Q85"/>
    <mergeCell ref="J86:K86"/>
    <mergeCell ref="P86:Q86"/>
    <mergeCell ref="D87:E87"/>
    <mergeCell ref="J87:K87"/>
    <mergeCell ref="P87:Q87"/>
    <mergeCell ref="D88:E88"/>
    <mergeCell ref="J88:K88"/>
    <mergeCell ref="P88:Q88"/>
    <mergeCell ref="D89:E89"/>
    <mergeCell ref="J89:K89"/>
    <mergeCell ref="P89:Q89"/>
    <mergeCell ref="D90:E90"/>
    <mergeCell ref="J90:K90"/>
    <mergeCell ref="P90:Q90"/>
    <mergeCell ref="D91:E91"/>
    <mergeCell ref="J91:K91"/>
    <mergeCell ref="P91:Q91"/>
    <mergeCell ref="D92:E92"/>
    <mergeCell ref="J92:K92"/>
    <mergeCell ref="P92:Q92"/>
    <mergeCell ref="D93:E93"/>
    <mergeCell ref="J93:K93"/>
    <mergeCell ref="P93:Q93"/>
    <mergeCell ref="D94:E94"/>
    <mergeCell ref="J94:K94"/>
    <mergeCell ref="D95:E95"/>
    <mergeCell ref="J95:K95"/>
    <mergeCell ref="D96:E96"/>
    <mergeCell ref="J96:K96"/>
    <mergeCell ref="D97:E97"/>
    <mergeCell ref="J97:K97"/>
    <mergeCell ref="D98:E98"/>
    <mergeCell ref="J98:K98"/>
    <mergeCell ref="D99:E99"/>
    <mergeCell ref="J99:K99"/>
    <mergeCell ref="D100:E100"/>
    <mergeCell ref="J100:K100"/>
    <mergeCell ref="D101:E101"/>
    <mergeCell ref="J101:K101"/>
    <mergeCell ref="D102:E102"/>
    <mergeCell ref="J102:K102"/>
    <mergeCell ref="D103:E103"/>
    <mergeCell ref="J103:K103"/>
    <mergeCell ref="D104:E104"/>
    <mergeCell ref="D105:E105"/>
    <mergeCell ref="J105:K105"/>
    <mergeCell ref="D106:E106"/>
    <mergeCell ref="J106:K106"/>
    <mergeCell ref="D107:E107"/>
    <mergeCell ref="J107:K107"/>
    <mergeCell ref="D108:E108"/>
    <mergeCell ref="J108:K108"/>
    <mergeCell ref="D109:E109"/>
    <mergeCell ref="J109:K109"/>
    <mergeCell ref="D110:E110"/>
    <mergeCell ref="J110:K110"/>
    <mergeCell ref="D111:E111"/>
    <mergeCell ref="J111:K111"/>
    <mergeCell ref="D112:E112"/>
    <mergeCell ref="J112:K112"/>
    <mergeCell ref="D113:E113"/>
    <mergeCell ref="J113:K113"/>
    <mergeCell ref="D114:E114"/>
    <mergeCell ref="J114:K114"/>
    <mergeCell ref="D115:E115"/>
    <mergeCell ref="J115:K115"/>
    <mergeCell ref="D116:E116"/>
    <mergeCell ref="D117:E117"/>
    <mergeCell ref="J117:K117"/>
    <mergeCell ref="D118:E118"/>
    <mergeCell ref="D119:E119"/>
    <mergeCell ref="J119:K119"/>
    <mergeCell ref="D120:E120"/>
    <mergeCell ref="J120:K120"/>
    <mergeCell ref="P120:Q120"/>
    <mergeCell ref="D121:E121"/>
    <mergeCell ref="J121:K121"/>
    <mergeCell ref="P121:Q121"/>
    <mergeCell ref="D122:E122"/>
    <mergeCell ref="J122:K122"/>
    <mergeCell ref="P122:Q122"/>
    <mergeCell ref="D123:E123"/>
    <mergeCell ref="J123:K123"/>
    <mergeCell ref="P123:Q123"/>
    <mergeCell ref="D124:E124"/>
    <mergeCell ref="J124:K124"/>
    <mergeCell ref="P124:Q124"/>
    <mergeCell ref="D125:E125"/>
    <mergeCell ref="J125:K125"/>
    <mergeCell ref="P125:Q125"/>
    <mergeCell ref="D126:E126"/>
    <mergeCell ref="J126:K126"/>
    <mergeCell ref="P126:Q126"/>
    <mergeCell ref="D127:E127"/>
    <mergeCell ref="J127:K127"/>
    <mergeCell ref="P127:Q127"/>
    <mergeCell ref="D128:E128"/>
    <mergeCell ref="J128:K128"/>
    <mergeCell ref="P128:Q128"/>
    <mergeCell ref="D129:E129"/>
    <mergeCell ref="J129:K129"/>
    <mergeCell ref="P129:Q129"/>
    <mergeCell ref="D130:E130"/>
    <mergeCell ref="J130:K130"/>
    <mergeCell ref="P130:Q130"/>
    <mergeCell ref="D131:E131"/>
    <mergeCell ref="J131:K131"/>
    <mergeCell ref="P131:Q131"/>
    <mergeCell ref="D132:E132"/>
    <mergeCell ref="J132:K132"/>
    <mergeCell ref="P132:Q132"/>
    <mergeCell ref="D133:E133"/>
    <mergeCell ref="J133:K133"/>
    <mergeCell ref="P133:Q133"/>
    <mergeCell ref="D134:E134"/>
    <mergeCell ref="J134:K134"/>
    <mergeCell ref="P134:Q134"/>
    <mergeCell ref="D135:E135"/>
    <mergeCell ref="J135:K135"/>
    <mergeCell ref="P135:Q135"/>
    <mergeCell ref="D136:E136"/>
    <mergeCell ref="J136:K136"/>
    <mergeCell ref="P136:Q136"/>
    <mergeCell ref="D137:E137"/>
    <mergeCell ref="J137:K137"/>
    <mergeCell ref="P137:Q137"/>
    <mergeCell ref="D138:E138"/>
    <mergeCell ref="J138:K138"/>
    <mergeCell ref="P138:Q138"/>
    <mergeCell ref="D139:E139"/>
    <mergeCell ref="J139:K139"/>
    <mergeCell ref="P139:Q139"/>
    <mergeCell ref="D140:E140"/>
    <mergeCell ref="J140:K140"/>
    <mergeCell ref="P140:Q140"/>
    <mergeCell ref="D141:E141"/>
    <mergeCell ref="J141:K141"/>
    <mergeCell ref="P141:Q141"/>
    <mergeCell ref="D142:E142"/>
    <mergeCell ref="J142:K142"/>
    <mergeCell ref="P142:Q142"/>
    <mergeCell ref="D143:E143"/>
    <mergeCell ref="J143:K143"/>
    <mergeCell ref="P143:Q143"/>
    <mergeCell ref="D144:E144"/>
    <mergeCell ref="J144:K144"/>
    <mergeCell ref="P144:Q144"/>
    <mergeCell ref="D145:E145"/>
    <mergeCell ref="J145:K145"/>
    <mergeCell ref="P145:Q145"/>
    <mergeCell ref="D146:E146"/>
    <mergeCell ref="J146:K146"/>
    <mergeCell ref="P146:Q146"/>
    <mergeCell ref="D147:E147"/>
    <mergeCell ref="J147:K147"/>
    <mergeCell ref="P147:Q147"/>
    <mergeCell ref="D148:E148"/>
    <mergeCell ref="J148:K148"/>
    <mergeCell ref="P148:Q148"/>
    <mergeCell ref="D149:E149"/>
    <mergeCell ref="J149:K149"/>
    <mergeCell ref="P149:Q149"/>
    <mergeCell ref="D150:E150"/>
    <mergeCell ref="J150:K150"/>
    <mergeCell ref="P150:Q150"/>
    <mergeCell ref="D151:E151"/>
    <mergeCell ref="J151:K151"/>
    <mergeCell ref="P151:Q151"/>
    <mergeCell ref="D152:E152"/>
    <mergeCell ref="J152:K152"/>
    <mergeCell ref="P152:Q152"/>
    <mergeCell ref="D153:E153"/>
    <mergeCell ref="J153:K153"/>
    <mergeCell ref="P153:Q153"/>
    <mergeCell ref="D154:E154"/>
    <mergeCell ref="J154:K154"/>
    <mergeCell ref="P154:Q154"/>
    <mergeCell ref="D155:E155"/>
    <mergeCell ref="J155:K155"/>
    <mergeCell ref="P155:Q155"/>
    <mergeCell ref="D156:E156"/>
    <mergeCell ref="J156:K156"/>
    <mergeCell ref="P156:Q156"/>
    <mergeCell ref="D157:E157"/>
    <mergeCell ref="J157:K157"/>
    <mergeCell ref="P157:Q157"/>
    <mergeCell ref="D158:E158"/>
    <mergeCell ref="J158:K158"/>
    <mergeCell ref="P158:Q158"/>
    <mergeCell ref="D159:E159"/>
    <mergeCell ref="J159:K159"/>
    <mergeCell ref="P159:Q159"/>
    <mergeCell ref="D160:E160"/>
    <mergeCell ref="J160:K160"/>
    <mergeCell ref="P160:Q160"/>
    <mergeCell ref="D161:E161"/>
    <mergeCell ref="J161:K161"/>
    <mergeCell ref="P161:Q161"/>
    <mergeCell ref="D162:E162"/>
    <mergeCell ref="P162:Q162"/>
    <mergeCell ref="D163:E163"/>
    <mergeCell ref="P163:Q163"/>
    <mergeCell ref="D164:E164"/>
    <mergeCell ref="P164:Q164"/>
    <mergeCell ref="D165:E165"/>
    <mergeCell ref="J165:K165"/>
    <mergeCell ref="P165:Q165"/>
    <mergeCell ref="D166:E166"/>
    <mergeCell ref="J166:K166"/>
    <mergeCell ref="P166:Q166"/>
    <mergeCell ref="D167:E167"/>
    <mergeCell ref="J167:K167"/>
    <mergeCell ref="D168:E168"/>
    <mergeCell ref="J168:K168"/>
    <mergeCell ref="D169:E169"/>
    <mergeCell ref="J169:K169"/>
    <mergeCell ref="D170:E170"/>
    <mergeCell ref="J170:K170"/>
    <mergeCell ref="D171:E171"/>
    <mergeCell ref="J171:K171"/>
    <mergeCell ref="D172:E172"/>
    <mergeCell ref="J172:K172"/>
    <mergeCell ref="D173:E173"/>
    <mergeCell ref="J173:K173"/>
    <mergeCell ref="D174:E174"/>
    <mergeCell ref="J174:K174"/>
    <mergeCell ref="D175:E175"/>
    <mergeCell ref="J175:K175"/>
    <mergeCell ref="D176:E176"/>
    <mergeCell ref="J176:K176"/>
    <mergeCell ref="D177:E177"/>
    <mergeCell ref="J177:K177"/>
    <mergeCell ref="D178:E178"/>
    <mergeCell ref="J178:K178"/>
    <mergeCell ref="D179:E179"/>
    <mergeCell ref="J179:K179"/>
    <mergeCell ref="D180:E180"/>
    <mergeCell ref="J180:K180"/>
    <mergeCell ref="D181:E181"/>
    <mergeCell ref="J181:K181"/>
    <mergeCell ref="D182:E182"/>
    <mergeCell ref="J182:K182"/>
    <mergeCell ref="D183:E183"/>
    <mergeCell ref="J183:K183"/>
    <mergeCell ref="D184:E184"/>
    <mergeCell ref="J184:K184"/>
    <mergeCell ref="D185:E185"/>
    <mergeCell ref="J185:K185"/>
    <mergeCell ref="D186:E186"/>
    <mergeCell ref="J186:K186"/>
    <mergeCell ref="P186:Q186"/>
    <mergeCell ref="D187:E187"/>
    <mergeCell ref="J187:K187"/>
    <mergeCell ref="P187:Q187"/>
    <mergeCell ref="D188:E188"/>
    <mergeCell ref="J188:K188"/>
    <mergeCell ref="P188:Q188"/>
    <mergeCell ref="D189:E189"/>
    <mergeCell ref="J189:K189"/>
    <mergeCell ref="P189:Q189"/>
    <mergeCell ref="D190:E190"/>
    <mergeCell ref="J190:K190"/>
    <mergeCell ref="P190:Q190"/>
    <mergeCell ref="D191:E191"/>
    <mergeCell ref="J191:K191"/>
    <mergeCell ref="P191:Q191"/>
    <mergeCell ref="D192:E192"/>
    <mergeCell ref="J192:K192"/>
    <mergeCell ref="P192:Q192"/>
    <mergeCell ref="D193:E193"/>
    <mergeCell ref="J193:K193"/>
    <mergeCell ref="P193:Q193"/>
    <mergeCell ref="D194:E194"/>
    <mergeCell ref="J194:K194"/>
    <mergeCell ref="P194:Q194"/>
    <mergeCell ref="D195:E195"/>
    <mergeCell ref="J195:K195"/>
    <mergeCell ref="P195:Q195"/>
    <mergeCell ref="D196:E196"/>
    <mergeCell ref="J196:K196"/>
    <mergeCell ref="P196:Q196"/>
    <mergeCell ref="D197:E197"/>
    <mergeCell ref="J197:K197"/>
    <mergeCell ref="P197:Q197"/>
    <mergeCell ref="D198:E198"/>
    <mergeCell ref="J198:K198"/>
    <mergeCell ref="P198:Q198"/>
    <mergeCell ref="D199:E199"/>
    <mergeCell ref="J199:K199"/>
    <mergeCell ref="P199:Q199"/>
    <mergeCell ref="D200:E200"/>
    <mergeCell ref="J200:K200"/>
    <mergeCell ref="P200:Q200"/>
    <mergeCell ref="D201:E201"/>
    <mergeCell ref="J201:K201"/>
    <mergeCell ref="D202:E202"/>
    <mergeCell ref="J202:K202"/>
    <mergeCell ref="D203:E203"/>
    <mergeCell ref="J203:K203"/>
    <mergeCell ref="P203:Q203"/>
    <mergeCell ref="D204:E204"/>
    <mergeCell ref="J204:K204"/>
    <mergeCell ref="P204:Q204"/>
    <mergeCell ref="D205:E205"/>
    <mergeCell ref="J205:K205"/>
    <mergeCell ref="P205:Q205"/>
    <mergeCell ref="D206:E206"/>
    <mergeCell ref="J206:K206"/>
    <mergeCell ref="P206:Q206"/>
    <mergeCell ref="D207:E207"/>
    <mergeCell ref="J207:K207"/>
    <mergeCell ref="P207:Q207"/>
    <mergeCell ref="D208:E208"/>
    <mergeCell ref="J208:K208"/>
    <mergeCell ref="P208:Q208"/>
    <mergeCell ref="D209:E209"/>
    <mergeCell ref="J209:K209"/>
    <mergeCell ref="P209:Q209"/>
    <mergeCell ref="D210:E210"/>
    <mergeCell ref="J210:K210"/>
    <mergeCell ref="P210:Q210"/>
    <mergeCell ref="D211:E211"/>
    <mergeCell ref="J211:K211"/>
    <mergeCell ref="P211:Q211"/>
    <mergeCell ref="D212:E212"/>
    <mergeCell ref="J212:K212"/>
    <mergeCell ref="P212:Q212"/>
    <mergeCell ref="D213:E213"/>
    <mergeCell ref="J213:K213"/>
    <mergeCell ref="D214:E214"/>
    <mergeCell ref="J214:K214"/>
    <mergeCell ref="D215:E215"/>
    <mergeCell ref="J215:K215"/>
    <mergeCell ref="D216:E216"/>
    <mergeCell ref="J216:K216"/>
    <mergeCell ref="D217:E217"/>
    <mergeCell ref="J217:K217"/>
    <mergeCell ref="D218:E218"/>
    <mergeCell ref="J218:K218"/>
    <mergeCell ref="D219:E219"/>
    <mergeCell ref="J219:K219"/>
    <mergeCell ref="D220:E220"/>
    <mergeCell ref="J220:K220"/>
    <mergeCell ref="D221:E221"/>
    <mergeCell ref="J221:K221"/>
    <mergeCell ref="D222:E222"/>
    <mergeCell ref="J222:K222"/>
    <mergeCell ref="D223:E223"/>
    <mergeCell ref="J223:K223"/>
    <mergeCell ref="D224:E224"/>
    <mergeCell ref="J224:K224"/>
    <mergeCell ref="D225:E225"/>
    <mergeCell ref="J225:K225"/>
    <mergeCell ref="D226:E226"/>
    <mergeCell ref="J226:K226"/>
    <mergeCell ref="D227:E227"/>
    <mergeCell ref="J227:K227"/>
    <mergeCell ref="D228:E228"/>
    <mergeCell ref="J228:K228"/>
    <mergeCell ref="D229:E229"/>
    <mergeCell ref="J229:K229"/>
    <mergeCell ref="D230:E230"/>
    <mergeCell ref="J230:K230"/>
    <mergeCell ref="D231:E231"/>
    <mergeCell ref="J231:K231"/>
    <mergeCell ref="D232:E232"/>
    <mergeCell ref="J232:K232"/>
    <mergeCell ref="D233:E233"/>
    <mergeCell ref="J233:K233"/>
    <mergeCell ref="D234:E234"/>
    <mergeCell ref="J234:K234"/>
    <mergeCell ref="D235:E235"/>
    <mergeCell ref="J235:K235"/>
    <mergeCell ref="D236:E236"/>
    <mergeCell ref="J236:K236"/>
    <mergeCell ref="D237:E237"/>
    <mergeCell ref="J237:K237"/>
    <mergeCell ref="D238:E238"/>
    <mergeCell ref="J238:K238"/>
    <mergeCell ref="D239:E239"/>
    <mergeCell ref="J239:K239"/>
    <mergeCell ref="D240:E240"/>
    <mergeCell ref="J240:K240"/>
    <mergeCell ref="D241:E241"/>
    <mergeCell ref="J241:K241"/>
    <mergeCell ref="D242:E242"/>
    <mergeCell ref="J242:K242"/>
    <mergeCell ref="D243:E243"/>
    <mergeCell ref="J243:K243"/>
    <mergeCell ref="D244:E244"/>
    <mergeCell ref="J244:K244"/>
    <mergeCell ref="P244:Q244"/>
    <mergeCell ref="D245:E245"/>
    <mergeCell ref="J245:K245"/>
    <mergeCell ref="P245:Q245"/>
    <mergeCell ref="D246:E246"/>
    <mergeCell ref="J246:K246"/>
    <mergeCell ref="P246:Q246"/>
    <mergeCell ref="D247:E247"/>
    <mergeCell ref="J247:K247"/>
    <mergeCell ref="P247:Q247"/>
    <mergeCell ref="D248:E248"/>
    <mergeCell ref="J248:K248"/>
    <mergeCell ref="P248:Q248"/>
    <mergeCell ref="D249:E249"/>
    <mergeCell ref="J249:K249"/>
    <mergeCell ref="P249:Q249"/>
    <mergeCell ref="D250:E250"/>
    <mergeCell ref="J250:K250"/>
    <mergeCell ref="P250:Q250"/>
    <mergeCell ref="D251:E251"/>
    <mergeCell ref="J251:K251"/>
    <mergeCell ref="P251:Q251"/>
    <mergeCell ref="D252:E252"/>
    <mergeCell ref="J252:K252"/>
    <mergeCell ref="D253:E253"/>
    <mergeCell ref="J253:K253"/>
    <mergeCell ref="P253:Q253"/>
    <mergeCell ref="D254:E254"/>
    <mergeCell ref="J254:K254"/>
    <mergeCell ref="P254:Q254"/>
    <mergeCell ref="D255:E255"/>
    <mergeCell ref="J255:K255"/>
    <mergeCell ref="P255:Q255"/>
    <mergeCell ref="D256:E256"/>
    <mergeCell ref="J256:K256"/>
    <mergeCell ref="P256:Q256"/>
    <mergeCell ref="D257:E257"/>
    <mergeCell ref="J257:K257"/>
    <mergeCell ref="P257:Q257"/>
    <mergeCell ref="D258:E258"/>
    <mergeCell ref="J258:K258"/>
    <mergeCell ref="P258:Q258"/>
    <mergeCell ref="D259:E259"/>
    <mergeCell ref="J259:K259"/>
    <mergeCell ref="D260:E260"/>
    <mergeCell ref="J260:K260"/>
    <mergeCell ref="P260:Q260"/>
    <mergeCell ref="D261:E261"/>
    <mergeCell ref="J261:K261"/>
    <mergeCell ref="P261:Q261"/>
    <mergeCell ref="D262:E262"/>
    <mergeCell ref="J262:K262"/>
    <mergeCell ref="P262:Q262"/>
    <mergeCell ref="D263:E263"/>
    <mergeCell ref="J263:K263"/>
    <mergeCell ref="P263:Q263"/>
    <mergeCell ref="D264:E264"/>
    <mergeCell ref="J264:K264"/>
    <mergeCell ref="P264:Q264"/>
    <mergeCell ref="D265:E265"/>
    <mergeCell ref="J265:K265"/>
    <mergeCell ref="P265:Q265"/>
    <mergeCell ref="D266:E266"/>
    <mergeCell ref="J266:K266"/>
    <mergeCell ref="P266:Q266"/>
    <mergeCell ref="D267:E267"/>
    <mergeCell ref="J267:K267"/>
    <mergeCell ref="P267:Q267"/>
    <mergeCell ref="D268:E268"/>
    <mergeCell ref="J268:K268"/>
    <mergeCell ref="P268:Q268"/>
    <mergeCell ref="D269:E269"/>
    <mergeCell ref="J269:K269"/>
    <mergeCell ref="P269:Q269"/>
    <mergeCell ref="D270:E270"/>
    <mergeCell ref="J270:K270"/>
    <mergeCell ref="P270:Q270"/>
    <mergeCell ref="D271:E271"/>
    <mergeCell ref="J271:K271"/>
    <mergeCell ref="P271:Q271"/>
    <mergeCell ref="D272:E272"/>
    <mergeCell ref="J272:K272"/>
    <mergeCell ref="P272:Q272"/>
    <mergeCell ref="D273:E273"/>
    <mergeCell ref="J273:K273"/>
    <mergeCell ref="P273:Q273"/>
    <mergeCell ref="D274:E274"/>
    <mergeCell ref="J274:K274"/>
    <mergeCell ref="P274:Q274"/>
    <mergeCell ref="D275:E275"/>
    <mergeCell ref="J275:K275"/>
    <mergeCell ref="P275:Q275"/>
    <mergeCell ref="D276:E276"/>
    <mergeCell ref="J276:K276"/>
    <mergeCell ref="P276:Q276"/>
    <mergeCell ref="D277:E277"/>
    <mergeCell ref="J277:K277"/>
    <mergeCell ref="P277:Q277"/>
    <mergeCell ref="D278:E278"/>
    <mergeCell ref="J278:K278"/>
    <mergeCell ref="P278:Q278"/>
    <mergeCell ref="D279:E279"/>
    <mergeCell ref="J279:K279"/>
    <mergeCell ref="P279:Q279"/>
    <mergeCell ref="D280:E280"/>
    <mergeCell ref="J280:K280"/>
    <mergeCell ref="P280:Q280"/>
    <mergeCell ref="D281:E281"/>
    <mergeCell ref="J281:K281"/>
    <mergeCell ref="P281:Q281"/>
    <mergeCell ref="D282:E282"/>
    <mergeCell ref="J282:K282"/>
    <mergeCell ref="P282:Q282"/>
    <mergeCell ref="D283:E283"/>
    <mergeCell ref="J283:K283"/>
    <mergeCell ref="P283:Q283"/>
    <mergeCell ref="D284:E284"/>
    <mergeCell ref="J284:K284"/>
    <mergeCell ref="P284:Q284"/>
    <mergeCell ref="D285:E285"/>
    <mergeCell ref="J285:K285"/>
    <mergeCell ref="P285:Q285"/>
    <mergeCell ref="D286:E286"/>
    <mergeCell ref="J286:K286"/>
    <mergeCell ref="P286:Q286"/>
    <mergeCell ref="D287:E287"/>
    <mergeCell ref="J287:K287"/>
    <mergeCell ref="P287:Q287"/>
    <mergeCell ref="D288:E288"/>
    <mergeCell ref="J288:K288"/>
    <mergeCell ref="P288:Q288"/>
    <mergeCell ref="D289:E289"/>
    <mergeCell ref="J289:K289"/>
    <mergeCell ref="P289:Q289"/>
    <mergeCell ref="D290:E290"/>
    <mergeCell ref="J290:K290"/>
    <mergeCell ref="P290:Q290"/>
    <mergeCell ref="D291:E291"/>
    <mergeCell ref="J291:K291"/>
    <mergeCell ref="P291:Q291"/>
    <mergeCell ref="D292:E292"/>
    <mergeCell ref="J292:K292"/>
    <mergeCell ref="P292:Q292"/>
    <mergeCell ref="D293:E293"/>
    <mergeCell ref="J293:K293"/>
    <mergeCell ref="P293:Q293"/>
    <mergeCell ref="D294:E294"/>
    <mergeCell ref="J294:K294"/>
    <mergeCell ref="P294:Q294"/>
    <mergeCell ref="D295:E295"/>
    <mergeCell ref="J295:K295"/>
    <mergeCell ref="P295:Q295"/>
    <mergeCell ref="D296:E296"/>
    <mergeCell ref="J296:K296"/>
    <mergeCell ref="P296:Q296"/>
    <mergeCell ref="D297:E297"/>
    <mergeCell ref="J297:K297"/>
    <mergeCell ref="P297:Q297"/>
    <mergeCell ref="D298:E298"/>
    <mergeCell ref="J298:K298"/>
    <mergeCell ref="P298:Q298"/>
    <mergeCell ref="D299:E299"/>
    <mergeCell ref="J299:K299"/>
    <mergeCell ref="P299:Q299"/>
    <mergeCell ref="D300:E300"/>
    <mergeCell ref="J300:K300"/>
    <mergeCell ref="P300:Q300"/>
    <mergeCell ref="D301:E301"/>
    <mergeCell ref="J301:K301"/>
    <mergeCell ref="P301:Q301"/>
    <mergeCell ref="D302:E302"/>
    <mergeCell ref="J302:K302"/>
    <mergeCell ref="P302:Q302"/>
    <mergeCell ref="D303:E303"/>
    <mergeCell ref="J303:K303"/>
    <mergeCell ref="P303:Q303"/>
    <mergeCell ref="D304:E304"/>
    <mergeCell ref="J304:K304"/>
    <mergeCell ref="P304:Q304"/>
    <mergeCell ref="D305:E305"/>
    <mergeCell ref="J305:K305"/>
    <mergeCell ref="P305:Q305"/>
    <mergeCell ref="D306:E306"/>
    <mergeCell ref="J306:K306"/>
    <mergeCell ref="P306:Q306"/>
    <mergeCell ref="D307:E307"/>
    <mergeCell ref="J307:K307"/>
    <mergeCell ref="P307:Q307"/>
    <mergeCell ref="D308:E308"/>
    <mergeCell ref="J308:K308"/>
    <mergeCell ref="P308:Q308"/>
    <mergeCell ref="D309:E309"/>
    <mergeCell ref="J309:K309"/>
    <mergeCell ref="P309:Q309"/>
    <mergeCell ref="D310:E310"/>
    <mergeCell ref="J310:K310"/>
    <mergeCell ref="P310:Q310"/>
    <mergeCell ref="D311:E311"/>
    <mergeCell ref="J311:K311"/>
    <mergeCell ref="P311:Q311"/>
    <mergeCell ref="D312:E312"/>
    <mergeCell ref="J312:K312"/>
    <mergeCell ref="P312:Q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P363:Q363"/>
    <mergeCell ref="D364:E364"/>
    <mergeCell ref="P364:Q364"/>
    <mergeCell ref="D365:E365"/>
    <mergeCell ref="P365:Q365"/>
    <mergeCell ref="D366:E366"/>
    <mergeCell ref="P366:Q366"/>
    <mergeCell ref="D367:E367"/>
    <mergeCell ref="P367:Q367"/>
    <mergeCell ref="D368:E368"/>
    <mergeCell ref="P368:Q368"/>
    <mergeCell ref="D369:E369"/>
    <mergeCell ref="P369:Q369"/>
    <mergeCell ref="D370:E370"/>
    <mergeCell ref="P370:Q370"/>
    <mergeCell ref="D371:E371"/>
    <mergeCell ref="P371:Q371"/>
    <mergeCell ref="D372:E372"/>
    <mergeCell ref="P372:Q372"/>
    <mergeCell ref="D373:E373"/>
    <mergeCell ref="P373:Q373"/>
    <mergeCell ref="D374:E374"/>
    <mergeCell ref="P374:Q374"/>
    <mergeCell ref="D375:E375"/>
    <mergeCell ref="P375:Q375"/>
    <mergeCell ref="D376:E376"/>
    <mergeCell ref="P376:Q376"/>
    <mergeCell ref="D377:E377"/>
    <mergeCell ref="P377:Q377"/>
    <mergeCell ref="D378:E378"/>
    <mergeCell ref="P378:Q378"/>
    <mergeCell ref="D379:E379"/>
    <mergeCell ref="P379:Q379"/>
    <mergeCell ref="D380:E380"/>
    <mergeCell ref="P380:Q380"/>
    <mergeCell ref="D381:E381"/>
    <mergeCell ref="P381:Q381"/>
    <mergeCell ref="D382:E382"/>
    <mergeCell ref="P382:Q382"/>
    <mergeCell ref="D383:E383"/>
    <mergeCell ref="P383:Q383"/>
    <mergeCell ref="D384:E384"/>
    <mergeCell ref="P384:Q384"/>
    <mergeCell ref="D385:E385"/>
    <mergeCell ref="P385:Q385"/>
    <mergeCell ref="D386:E386"/>
    <mergeCell ref="P386:Q386"/>
    <mergeCell ref="D387:E387"/>
    <mergeCell ref="P387:Q387"/>
    <mergeCell ref="D388:E388"/>
    <mergeCell ref="P388:Q388"/>
    <mergeCell ref="D389:E389"/>
    <mergeCell ref="P389:Q389"/>
    <mergeCell ref="D390:E390"/>
    <mergeCell ref="P390:Q390"/>
    <mergeCell ref="D391:E391"/>
    <mergeCell ref="P391:Q391"/>
    <mergeCell ref="D392:E392"/>
    <mergeCell ref="P392:Q392"/>
    <mergeCell ref="D393:E393"/>
    <mergeCell ref="P393:Q393"/>
    <mergeCell ref="D394:E394"/>
    <mergeCell ref="P394:Q394"/>
    <mergeCell ref="D395:E395"/>
    <mergeCell ref="P395:Q395"/>
    <mergeCell ref="D396:E396"/>
    <mergeCell ref="P396:Q396"/>
    <mergeCell ref="D397:E397"/>
    <mergeCell ref="P397:Q397"/>
    <mergeCell ref="D398:E398"/>
    <mergeCell ref="P398:Q398"/>
    <mergeCell ref="D399:E399"/>
    <mergeCell ref="P399:Q399"/>
    <mergeCell ref="D400:E400"/>
    <mergeCell ref="P400:Q400"/>
    <mergeCell ref="D401:E401"/>
    <mergeCell ref="P401:Q401"/>
    <mergeCell ref="D402:E402"/>
    <mergeCell ref="P402:Q402"/>
    <mergeCell ref="D403:E403"/>
    <mergeCell ref="P403:Q403"/>
    <mergeCell ref="D404:E404"/>
    <mergeCell ref="P404:Q404"/>
    <mergeCell ref="D405:E405"/>
    <mergeCell ref="P405:Q405"/>
    <mergeCell ref="D406:E406"/>
    <mergeCell ref="P406:Q406"/>
    <mergeCell ref="D407:E407"/>
    <mergeCell ref="P407:Q407"/>
    <mergeCell ref="D408:E408"/>
    <mergeCell ref="P408:Q408"/>
    <mergeCell ref="D409:E409"/>
    <mergeCell ref="P409:Q409"/>
    <mergeCell ref="D410:E410"/>
    <mergeCell ref="P410:Q410"/>
    <mergeCell ref="D411:E411"/>
    <mergeCell ref="P411:Q411"/>
    <mergeCell ref="D412:E412"/>
    <mergeCell ref="P412:Q412"/>
    <mergeCell ref="D413:E413"/>
    <mergeCell ref="P413:Q413"/>
    <mergeCell ref="D414:E414"/>
    <mergeCell ref="P414:Q414"/>
    <mergeCell ref="D415:E415"/>
    <mergeCell ref="P415:Q415"/>
    <mergeCell ref="D416:E416"/>
    <mergeCell ref="P416:Q416"/>
    <mergeCell ref="D417:E417"/>
    <mergeCell ref="P417:Q417"/>
    <mergeCell ref="D418:E418"/>
    <mergeCell ref="P418:Q418"/>
    <mergeCell ref="D419:E419"/>
    <mergeCell ref="P419:Q419"/>
    <mergeCell ref="D420:E420"/>
    <mergeCell ref="P420:Q420"/>
    <mergeCell ref="D421:E421"/>
    <mergeCell ref="P421:Q421"/>
    <mergeCell ref="D422:E422"/>
    <mergeCell ref="P422:Q422"/>
    <mergeCell ref="D423:E423"/>
    <mergeCell ref="P423:Q423"/>
    <mergeCell ref="D424:E424"/>
    <mergeCell ref="P424:Q424"/>
    <mergeCell ref="D425:E425"/>
    <mergeCell ref="P425:Q425"/>
    <mergeCell ref="D426:E426"/>
    <mergeCell ref="P426:Q426"/>
    <mergeCell ref="D427:E427"/>
    <mergeCell ref="P427:Q427"/>
    <mergeCell ref="D428:E428"/>
    <mergeCell ref="P428:Q428"/>
    <mergeCell ref="D429:E429"/>
    <mergeCell ref="P429:Q429"/>
    <mergeCell ref="D430:E430"/>
    <mergeCell ref="P430:Q430"/>
    <mergeCell ref="D431:E431"/>
    <mergeCell ref="P431:Q431"/>
    <mergeCell ref="D432:E432"/>
    <mergeCell ref="P432:Q432"/>
    <mergeCell ref="D433:E433"/>
    <mergeCell ref="P433:Q433"/>
    <mergeCell ref="D434:E434"/>
    <mergeCell ref="P434:Q434"/>
    <mergeCell ref="D435:E435"/>
    <mergeCell ref="P435:Q435"/>
    <mergeCell ref="D436:E436"/>
    <mergeCell ref="P436:Q436"/>
    <mergeCell ref="D437:E437"/>
    <mergeCell ref="P437:Q437"/>
    <mergeCell ref="D438:E438"/>
    <mergeCell ref="P438:Q438"/>
    <mergeCell ref="D439:E439"/>
    <mergeCell ref="P439:Q439"/>
    <mergeCell ref="D440:E440"/>
    <mergeCell ref="P440:Q440"/>
    <mergeCell ref="D441:E441"/>
    <mergeCell ref="P441:Q441"/>
    <mergeCell ref="D442:E442"/>
    <mergeCell ref="P442:Q442"/>
    <mergeCell ref="D443:E443"/>
    <mergeCell ref="P443:Q443"/>
    <mergeCell ref="D444:E444"/>
    <mergeCell ref="P444:Q444"/>
    <mergeCell ref="D445:E445"/>
    <mergeCell ref="P445:Q445"/>
    <mergeCell ref="D446:E446"/>
    <mergeCell ref="P446:Q446"/>
    <mergeCell ref="D447:E447"/>
    <mergeCell ref="P447:Q447"/>
    <mergeCell ref="D448:E448"/>
    <mergeCell ref="P448:Q448"/>
    <mergeCell ref="D449:E449"/>
    <mergeCell ref="P449:Q449"/>
    <mergeCell ref="D450:E450"/>
    <mergeCell ref="P450:Q450"/>
    <mergeCell ref="D451:E451"/>
    <mergeCell ref="P451:Q451"/>
    <mergeCell ref="D452:E452"/>
    <mergeCell ref="P452:Q452"/>
    <mergeCell ref="D453:E453"/>
    <mergeCell ref="P453:Q453"/>
    <mergeCell ref="D454:E454"/>
    <mergeCell ref="P454:Q454"/>
    <mergeCell ref="D455:E455"/>
    <mergeCell ref="P455:Q455"/>
    <mergeCell ref="D456:E456"/>
    <mergeCell ref="P456:Q456"/>
    <mergeCell ref="D457:E457"/>
    <mergeCell ref="P457:Q457"/>
    <mergeCell ref="D458:E458"/>
    <mergeCell ref="P458:Q458"/>
    <mergeCell ref="D459:E459"/>
    <mergeCell ref="P459:Q459"/>
    <mergeCell ref="D460:E460"/>
    <mergeCell ref="P460:Q460"/>
    <mergeCell ref="D461:E461"/>
    <mergeCell ref="P461:Q461"/>
    <mergeCell ref="D462:E462"/>
    <mergeCell ref="P462:Q462"/>
    <mergeCell ref="D463:E463"/>
    <mergeCell ref="P463:Q463"/>
    <mergeCell ref="D464:E464"/>
    <mergeCell ref="P464:Q464"/>
    <mergeCell ref="D465:E465"/>
    <mergeCell ref="P465:Q465"/>
    <mergeCell ref="D466:E466"/>
    <mergeCell ref="P466:Q466"/>
    <mergeCell ref="D467:E467"/>
    <mergeCell ref="P467:Q467"/>
    <mergeCell ref="D468:E468"/>
    <mergeCell ref="P468:Q468"/>
    <mergeCell ref="D469:E469"/>
    <mergeCell ref="P469:Q469"/>
    <mergeCell ref="D470:E470"/>
    <mergeCell ref="P470:Q470"/>
    <mergeCell ref="D471:E471"/>
    <mergeCell ref="P471:Q471"/>
    <mergeCell ref="D472:E472"/>
    <mergeCell ref="P472:Q472"/>
    <mergeCell ref="D473:E473"/>
    <mergeCell ref="P473:Q473"/>
    <mergeCell ref="D474:E474"/>
    <mergeCell ref="P474:Q474"/>
    <mergeCell ref="D475:E475"/>
    <mergeCell ref="P475:Q475"/>
    <mergeCell ref="D476:E476"/>
    <mergeCell ref="P476:Q476"/>
    <mergeCell ref="D477:E477"/>
    <mergeCell ref="P477:Q477"/>
    <mergeCell ref="D478:E478"/>
    <mergeCell ref="P478:Q478"/>
    <mergeCell ref="D479:E479"/>
    <mergeCell ref="P479:Q479"/>
    <mergeCell ref="D480:E480"/>
    <mergeCell ref="P480:Q480"/>
    <mergeCell ref="D481:E481"/>
    <mergeCell ref="P481:Q481"/>
    <mergeCell ref="D482:E482"/>
    <mergeCell ref="P482:Q482"/>
    <mergeCell ref="D483:E483"/>
    <mergeCell ref="P483:Q483"/>
    <mergeCell ref="D484:E484"/>
    <mergeCell ref="P484:Q484"/>
    <mergeCell ref="D485:E485"/>
    <mergeCell ref="P485:Q485"/>
    <mergeCell ref="D486:E486"/>
    <mergeCell ref="P486:Q486"/>
    <mergeCell ref="D487:E487"/>
    <mergeCell ref="P487:Q487"/>
    <mergeCell ref="D488:E488"/>
    <mergeCell ref="P488:Q488"/>
    <mergeCell ref="D489:E489"/>
    <mergeCell ref="P489:Q489"/>
    <mergeCell ref="D490:E490"/>
    <mergeCell ref="P490:Q490"/>
    <mergeCell ref="D491:E491"/>
    <mergeCell ref="P491:Q491"/>
    <mergeCell ref="D492:E492"/>
    <mergeCell ref="P492:Q492"/>
    <mergeCell ref="D493:E493"/>
    <mergeCell ref="P493:Q493"/>
    <mergeCell ref="D494:E494"/>
    <mergeCell ref="P494:Q494"/>
    <mergeCell ref="D495:E495"/>
    <mergeCell ref="P495:Q495"/>
    <mergeCell ref="D496:E496"/>
    <mergeCell ref="P496:Q496"/>
    <mergeCell ref="D497:E497"/>
    <mergeCell ref="P497:Q497"/>
    <mergeCell ref="D498:E498"/>
    <mergeCell ref="P498:Q498"/>
    <mergeCell ref="D499:E499"/>
    <mergeCell ref="P499:Q499"/>
    <mergeCell ref="D500:E500"/>
    <mergeCell ref="P500:Q500"/>
    <mergeCell ref="D501:E501"/>
    <mergeCell ref="P501:Q501"/>
    <mergeCell ref="D502:E502"/>
    <mergeCell ref="P502:Q502"/>
    <mergeCell ref="D503:E503"/>
    <mergeCell ref="P503:Q503"/>
    <mergeCell ref="D504:E504"/>
    <mergeCell ref="P504:Q504"/>
    <mergeCell ref="D505:E505"/>
    <mergeCell ref="P505:Q505"/>
    <mergeCell ref="D506:E506"/>
    <mergeCell ref="P506:Q506"/>
    <mergeCell ref="D507:E507"/>
    <mergeCell ref="P507:Q507"/>
    <mergeCell ref="D508:E508"/>
    <mergeCell ref="P508:Q508"/>
    <mergeCell ref="D509:E509"/>
    <mergeCell ref="P509:Q509"/>
    <mergeCell ref="D510:E510"/>
    <mergeCell ref="P510:Q510"/>
    <mergeCell ref="D511:E511"/>
    <mergeCell ref="P511:Q511"/>
    <mergeCell ref="D512:E512"/>
    <mergeCell ref="P512:Q512"/>
    <mergeCell ref="D513:E513"/>
    <mergeCell ref="P513:Q513"/>
    <mergeCell ref="D514:E514"/>
    <mergeCell ref="P514:Q514"/>
    <mergeCell ref="D515:E515"/>
    <mergeCell ref="P515:Q515"/>
    <mergeCell ref="D516:E516"/>
    <mergeCell ref="P516:Q516"/>
    <mergeCell ref="D517:E517"/>
    <mergeCell ref="P517:Q517"/>
    <mergeCell ref="D518:E518"/>
    <mergeCell ref="P518:Q518"/>
    <mergeCell ref="D519:E519"/>
    <mergeCell ref="P519:Q519"/>
    <mergeCell ref="D520:E520"/>
    <mergeCell ref="P520:Q520"/>
    <mergeCell ref="D521:E521"/>
    <mergeCell ref="P521:Q521"/>
    <mergeCell ref="D522:E522"/>
    <mergeCell ref="P522:Q522"/>
    <mergeCell ref="D523:E523"/>
    <mergeCell ref="P523:Q523"/>
    <mergeCell ref="D524:E524"/>
    <mergeCell ref="P524:Q524"/>
    <mergeCell ref="D525:E525"/>
    <mergeCell ref="P525:Q525"/>
    <mergeCell ref="D526:E526"/>
    <mergeCell ref="P526:Q526"/>
    <mergeCell ref="D527:E527"/>
    <mergeCell ref="P527:Q527"/>
    <mergeCell ref="D528:E528"/>
    <mergeCell ref="P528:Q528"/>
    <mergeCell ref="D529:E529"/>
    <mergeCell ref="P529:Q529"/>
    <mergeCell ref="D530:E530"/>
    <mergeCell ref="P530:Q530"/>
    <mergeCell ref="D531:E531"/>
    <mergeCell ref="P531:Q531"/>
    <mergeCell ref="D532:E532"/>
    <mergeCell ref="P532:Q532"/>
    <mergeCell ref="D533:E533"/>
    <mergeCell ref="P533:Q533"/>
    <mergeCell ref="D534:E534"/>
    <mergeCell ref="P534:Q534"/>
    <mergeCell ref="D535:E535"/>
    <mergeCell ref="P535:Q535"/>
    <mergeCell ref="D536:E536"/>
    <mergeCell ref="P536:Q536"/>
    <mergeCell ref="D537:E537"/>
    <mergeCell ref="P537:Q537"/>
    <mergeCell ref="D538:E538"/>
    <mergeCell ref="P538:Q538"/>
    <mergeCell ref="D539:E539"/>
    <mergeCell ref="P539:Q539"/>
    <mergeCell ref="D540:E540"/>
    <mergeCell ref="P540:Q540"/>
    <mergeCell ref="D541:E541"/>
    <mergeCell ref="P541:Q541"/>
    <mergeCell ref="D542:E542"/>
    <mergeCell ref="P542:Q542"/>
    <mergeCell ref="D543:E543"/>
    <mergeCell ref="P543:Q543"/>
    <mergeCell ref="D544:E544"/>
    <mergeCell ref="P544:Q544"/>
    <mergeCell ref="D545:E545"/>
    <mergeCell ref="P545:Q545"/>
    <mergeCell ref="D546:E546"/>
    <mergeCell ref="P546:Q546"/>
    <mergeCell ref="D547:E547"/>
    <mergeCell ref="P547:Q547"/>
    <mergeCell ref="D548:E548"/>
    <mergeCell ref="P548:Q548"/>
    <mergeCell ref="D549:E549"/>
    <mergeCell ref="P549:Q549"/>
    <mergeCell ref="D550:E550"/>
    <mergeCell ref="P550:Q550"/>
    <mergeCell ref="D551:E551"/>
    <mergeCell ref="P551:Q551"/>
    <mergeCell ref="D552:E552"/>
    <mergeCell ref="P552:Q552"/>
    <mergeCell ref="D553:E553"/>
    <mergeCell ref="P553:Q553"/>
    <mergeCell ref="D554:E554"/>
    <mergeCell ref="P554:Q554"/>
    <mergeCell ref="D555:E555"/>
    <mergeCell ref="P555:Q555"/>
    <mergeCell ref="D556:E556"/>
    <mergeCell ref="P556:Q556"/>
    <mergeCell ref="D557:E557"/>
    <mergeCell ref="P557:Q557"/>
    <mergeCell ref="D558:E558"/>
    <mergeCell ref="P558:Q558"/>
    <mergeCell ref="D559:E559"/>
    <mergeCell ref="P559:Q559"/>
    <mergeCell ref="D560:E560"/>
    <mergeCell ref="P560:Q560"/>
    <mergeCell ref="D561:E561"/>
    <mergeCell ref="P561:Q561"/>
    <mergeCell ref="D562:E562"/>
    <mergeCell ref="P562:Q562"/>
    <mergeCell ref="D563:E563"/>
    <mergeCell ref="P563:Q563"/>
    <mergeCell ref="D564:E564"/>
    <mergeCell ref="P564:Q564"/>
    <mergeCell ref="D565:E565"/>
    <mergeCell ref="P565:Q565"/>
    <mergeCell ref="D566:E566"/>
    <mergeCell ref="P566:Q566"/>
    <mergeCell ref="D567:E567"/>
    <mergeCell ref="P567:Q567"/>
    <mergeCell ref="D568:E568"/>
    <mergeCell ref="P568:Q568"/>
    <mergeCell ref="D569:E569"/>
    <mergeCell ref="P569:Q569"/>
    <mergeCell ref="D570:E570"/>
    <mergeCell ref="P570:Q570"/>
    <mergeCell ref="D571:E571"/>
    <mergeCell ref="P571:Q571"/>
    <mergeCell ref="D572:E572"/>
    <mergeCell ref="P572:Q572"/>
    <mergeCell ref="D573:E573"/>
    <mergeCell ref="P573:Q573"/>
    <mergeCell ref="D574:E574"/>
    <mergeCell ref="P574:Q574"/>
    <mergeCell ref="D575:E575"/>
    <mergeCell ref="P575:Q575"/>
    <mergeCell ref="D576:E576"/>
    <mergeCell ref="P576:Q576"/>
    <mergeCell ref="D577:E577"/>
    <mergeCell ref="P577:Q577"/>
    <mergeCell ref="D578:E578"/>
    <mergeCell ref="P578:Q578"/>
    <mergeCell ref="D579:E579"/>
    <mergeCell ref="P579:Q579"/>
    <mergeCell ref="D580:E580"/>
    <mergeCell ref="P580:Q580"/>
    <mergeCell ref="D581:E581"/>
    <mergeCell ref="P581:Q581"/>
    <mergeCell ref="D582:E582"/>
    <mergeCell ref="D583:E583"/>
    <mergeCell ref="D584:E584"/>
    <mergeCell ref="D585:E585"/>
    <mergeCell ref="P585:Q585"/>
    <mergeCell ref="D586:E586"/>
    <mergeCell ref="P586:Q586"/>
    <mergeCell ref="D587:E587"/>
    <mergeCell ref="P587:Q587"/>
    <mergeCell ref="D588:E588"/>
    <mergeCell ref="P588:Q588"/>
    <mergeCell ref="D589:E589"/>
    <mergeCell ref="P589:Q589"/>
    <mergeCell ref="D590:E590"/>
    <mergeCell ref="P590:Q590"/>
    <mergeCell ref="D591:E591"/>
    <mergeCell ref="P591:Q591"/>
    <mergeCell ref="D592:E592"/>
    <mergeCell ref="P592:Q592"/>
    <mergeCell ref="D593:E593"/>
    <mergeCell ref="P593:Q593"/>
    <mergeCell ref="D594:E594"/>
    <mergeCell ref="P594:Q594"/>
    <mergeCell ref="D595:E595"/>
    <mergeCell ref="P595:Q595"/>
    <mergeCell ref="D596:E596"/>
    <mergeCell ref="P596:Q596"/>
    <mergeCell ref="D597:E597"/>
    <mergeCell ref="P597:Q597"/>
    <mergeCell ref="D598:E598"/>
    <mergeCell ref="P598:Q598"/>
    <mergeCell ref="D599:E599"/>
    <mergeCell ref="P599:Q599"/>
    <mergeCell ref="D600:E600"/>
    <mergeCell ref="P600:Q600"/>
    <mergeCell ref="D601:E601"/>
    <mergeCell ref="P601:Q601"/>
    <mergeCell ref="D602:E602"/>
    <mergeCell ref="P602:Q602"/>
    <mergeCell ref="D603:E603"/>
    <mergeCell ref="P603:Q603"/>
    <mergeCell ref="D604:E604"/>
    <mergeCell ref="P604:Q604"/>
    <mergeCell ref="D605:E605"/>
    <mergeCell ref="P605:Q605"/>
    <mergeCell ref="D606:E606"/>
    <mergeCell ref="P606:Q606"/>
    <mergeCell ref="D607:E607"/>
    <mergeCell ref="P607:Q607"/>
    <mergeCell ref="D608:E608"/>
    <mergeCell ref="P608:Q608"/>
    <mergeCell ref="D609:E609"/>
    <mergeCell ref="P609:Q609"/>
    <mergeCell ref="D610:E610"/>
    <mergeCell ref="P610:Q610"/>
    <mergeCell ref="D611:E611"/>
    <mergeCell ref="P611:Q611"/>
    <mergeCell ref="D612:E612"/>
    <mergeCell ref="P612:Q612"/>
    <mergeCell ref="D613:E613"/>
    <mergeCell ref="P613:Q613"/>
    <mergeCell ref="D614:E614"/>
    <mergeCell ref="P614:Q614"/>
    <mergeCell ref="D615:E615"/>
    <mergeCell ref="P615:Q615"/>
    <mergeCell ref="D616:E616"/>
    <mergeCell ref="P616:Q616"/>
    <mergeCell ref="D617:E617"/>
    <mergeCell ref="P617:Q617"/>
    <mergeCell ref="D618:E618"/>
    <mergeCell ref="P618:Q618"/>
    <mergeCell ref="D619:E619"/>
    <mergeCell ref="P619:Q619"/>
    <mergeCell ref="D620:E620"/>
    <mergeCell ref="P620:Q620"/>
    <mergeCell ref="D621:E621"/>
    <mergeCell ref="P621:Q621"/>
    <mergeCell ref="D622:E622"/>
    <mergeCell ref="P622:Q622"/>
    <mergeCell ref="D623:E623"/>
    <mergeCell ref="P623:Q623"/>
    <mergeCell ref="D624:E624"/>
    <mergeCell ref="P624:Q624"/>
    <mergeCell ref="D625:E625"/>
    <mergeCell ref="P625:Q625"/>
    <mergeCell ref="D626:E626"/>
    <mergeCell ref="P626:Q626"/>
    <mergeCell ref="D627:E627"/>
    <mergeCell ref="P627:Q627"/>
    <mergeCell ref="D628:E628"/>
    <mergeCell ref="P628:Q628"/>
    <mergeCell ref="D629:E629"/>
    <mergeCell ref="P629:Q629"/>
    <mergeCell ref="D630:E630"/>
    <mergeCell ref="P630:Q630"/>
    <mergeCell ref="D631:E631"/>
    <mergeCell ref="P631:Q631"/>
    <mergeCell ref="D632:E632"/>
    <mergeCell ref="P632:Q632"/>
    <mergeCell ref="D633:E633"/>
    <mergeCell ref="P633:Q633"/>
    <mergeCell ref="D634:E634"/>
    <mergeCell ref="P634:Q634"/>
    <mergeCell ref="D635:E635"/>
    <mergeCell ref="P635:Q635"/>
    <mergeCell ref="P636:Q636"/>
    <mergeCell ref="P637:Q637"/>
    <mergeCell ref="P638:Q638"/>
    <mergeCell ref="P639:Q639"/>
    <mergeCell ref="P640:Q640"/>
    <mergeCell ref="P641:Q641"/>
    <mergeCell ref="P642:Q642"/>
    <mergeCell ref="P643:Q643"/>
    <mergeCell ref="P644:Q644"/>
    <mergeCell ref="P645:Q645"/>
    <mergeCell ref="P646:Q646"/>
    <mergeCell ref="P647:Q647"/>
    <mergeCell ref="P648:Q648"/>
    <mergeCell ref="P649:Q649"/>
    <mergeCell ref="P650:Q650"/>
    <mergeCell ref="P651:Q651"/>
    <mergeCell ref="P652:Q652"/>
    <mergeCell ref="P653:Q653"/>
    <mergeCell ref="P654:Q654"/>
    <mergeCell ref="P655:Q655"/>
    <mergeCell ref="P656:Q656"/>
    <mergeCell ref="P657:Q657"/>
    <mergeCell ref="P658:Q658"/>
    <mergeCell ref="P659:Q659"/>
    <mergeCell ref="P660:Q660"/>
    <mergeCell ref="P661:Q661"/>
    <mergeCell ref="P662:Q662"/>
    <mergeCell ref="P663:Q663"/>
    <mergeCell ref="P664:Q664"/>
    <mergeCell ref="P665:Q665"/>
    <mergeCell ref="P666:Q666"/>
    <mergeCell ref="P667:Q667"/>
    <mergeCell ref="P668:Q668"/>
    <mergeCell ref="P669:Q669"/>
    <mergeCell ref="P670:Q670"/>
    <mergeCell ref="P671:Q671"/>
    <mergeCell ref="P672:Q672"/>
    <mergeCell ref="P673:Q673"/>
    <mergeCell ref="P674:Q674"/>
    <mergeCell ref="P675:Q675"/>
    <mergeCell ref="P676:Q676"/>
    <mergeCell ref="P677:Q677"/>
    <mergeCell ref="P678:Q678"/>
    <mergeCell ref="P679:Q679"/>
    <mergeCell ref="P680:Q680"/>
    <mergeCell ref="P681:Q681"/>
    <mergeCell ref="P682:Q682"/>
    <mergeCell ref="P683:Q683"/>
    <mergeCell ref="P684:Q684"/>
    <mergeCell ref="P685:Q685"/>
    <mergeCell ref="P686:Q686"/>
    <mergeCell ref="P687:Q687"/>
    <mergeCell ref="P688:Q688"/>
    <mergeCell ref="P689:Q689"/>
    <mergeCell ref="P690:Q690"/>
    <mergeCell ref="P691:Q691"/>
    <mergeCell ref="P692:Q692"/>
    <mergeCell ref="P709:Q709"/>
    <mergeCell ref="P710:Q710"/>
    <mergeCell ref="P711:Q711"/>
    <mergeCell ref="P712:Q712"/>
    <mergeCell ref="P713:Q713"/>
    <mergeCell ref="P714:Q714"/>
    <mergeCell ref="P715:Q715"/>
    <mergeCell ref="P718:Q718"/>
    <mergeCell ref="P719:Q719"/>
    <mergeCell ref="P720:Q720"/>
    <mergeCell ref="P722:Q722"/>
    <mergeCell ref="P723:Q723"/>
    <mergeCell ref="P724:Q724"/>
    <mergeCell ref="P725:Q725"/>
    <mergeCell ref="P726:Q726"/>
    <mergeCell ref="P727:Q727"/>
    <mergeCell ref="P728:Q728"/>
    <mergeCell ref="P729:Q729"/>
    <mergeCell ref="A1:A2"/>
    <mergeCell ref="A3:A4"/>
    <mergeCell ref="A7:A8"/>
    <mergeCell ref="A9:A10"/>
    <mergeCell ref="A15:A16"/>
    <mergeCell ref="A18:A19"/>
    <mergeCell ref="A20:A21"/>
    <mergeCell ref="A22:A23"/>
    <mergeCell ref="A32:A33"/>
    <mergeCell ref="A37:A38"/>
    <mergeCell ref="A39:A40"/>
    <mergeCell ref="A42:A43"/>
    <mergeCell ref="A44:A45"/>
    <mergeCell ref="A48:A49"/>
    <mergeCell ref="A51:A52"/>
    <mergeCell ref="A53:A54"/>
    <mergeCell ref="A74:A75"/>
    <mergeCell ref="A81:A82"/>
    <mergeCell ref="A89:A90"/>
    <mergeCell ref="A103:A104"/>
    <mergeCell ref="A115:A116"/>
    <mergeCell ref="A117:A118"/>
    <mergeCell ref="A123:A124"/>
    <mergeCell ref="A125:A126"/>
    <mergeCell ref="A127:A128"/>
    <mergeCell ref="A131:A132"/>
    <mergeCell ref="A133:A134"/>
    <mergeCell ref="A135:A144"/>
    <mergeCell ref="A145:A150"/>
    <mergeCell ref="A151:A152"/>
    <mergeCell ref="A153:A154"/>
    <mergeCell ref="A155:A156"/>
    <mergeCell ref="A157:A158"/>
    <mergeCell ref="A159:A160"/>
    <mergeCell ref="A161:A164"/>
    <mergeCell ref="A165:A166"/>
    <mergeCell ref="A168:A179"/>
    <mergeCell ref="A180:A183"/>
    <mergeCell ref="A184:A185"/>
    <mergeCell ref="A186:A187"/>
    <mergeCell ref="A188:A189"/>
    <mergeCell ref="A190:A191"/>
    <mergeCell ref="A192:A197"/>
    <mergeCell ref="A199:A200"/>
    <mergeCell ref="A201:A202"/>
    <mergeCell ref="A215:A216"/>
    <mergeCell ref="A220:A221"/>
    <mergeCell ref="A222:A223"/>
    <mergeCell ref="A239:A240"/>
    <mergeCell ref="A248:A249"/>
    <mergeCell ref="A302:A303"/>
    <mergeCell ref="A305:A308"/>
    <mergeCell ref="A313:A314"/>
    <mergeCell ref="A315:A316"/>
    <mergeCell ref="A317:A318"/>
    <mergeCell ref="A320:A321"/>
    <mergeCell ref="A322:A324"/>
    <mergeCell ref="A325:A326"/>
    <mergeCell ref="A327:A328"/>
    <mergeCell ref="A329:A330"/>
    <mergeCell ref="A333:A334"/>
    <mergeCell ref="A337:A338"/>
    <mergeCell ref="A340:A341"/>
    <mergeCell ref="A344:A345"/>
    <mergeCell ref="A349:A350"/>
    <mergeCell ref="A352:A353"/>
    <mergeCell ref="A357:A358"/>
    <mergeCell ref="A360:A361"/>
    <mergeCell ref="A364:A365"/>
    <mergeCell ref="A366:A367"/>
    <mergeCell ref="A368:A369"/>
    <mergeCell ref="A370:A371"/>
    <mergeCell ref="A378:A379"/>
    <mergeCell ref="A380:A381"/>
    <mergeCell ref="A386:A387"/>
    <mergeCell ref="A388:A389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5:A416"/>
    <mergeCell ref="A425:A426"/>
    <mergeCell ref="A429:A430"/>
    <mergeCell ref="A431:A432"/>
    <mergeCell ref="A434:A435"/>
    <mergeCell ref="A436:A437"/>
    <mergeCell ref="A438:A439"/>
    <mergeCell ref="A442:A443"/>
    <mergeCell ref="A446:A447"/>
    <mergeCell ref="A448:A449"/>
    <mergeCell ref="A450:A451"/>
    <mergeCell ref="A452:A453"/>
    <mergeCell ref="A454:A455"/>
    <mergeCell ref="A456:A457"/>
    <mergeCell ref="A459:A460"/>
    <mergeCell ref="A461:A462"/>
    <mergeCell ref="A463:A464"/>
    <mergeCell ref="A466:A471"/>
    <mergeCell ref="A479:A480"/>
    <mergeCell ref="A485:A486"/>
    <mergeCell ref="A488:A490"/>
    <mergeCell ref="A491:A492"/>
    <mergeCell ref="A493:A494"/>
    <mergeCell ref="A496:A497"/>
    <mergeCell ref="A500:A501"/>
    <mergeCell ref="A502:A503"/>
    <mergeCell ref="A506:A507"/>
    <mergeCell ref="A508:A509"/>
    <mergeCell ref="A510:A511"/>
    <mergeCell ref="A512:A513"/>
    <mergeCell ref="A515:A516"/>
    <mergeCell ref="A517:A518"/>
    <mergeCell ref="A521:A522"/>
    <mergeCell ref="A525:A526"/>
    <mergeCell ref="A527:A528"/>
    <mergeCell ref="A531:A532"/>
    <mergeCell ref="A539:A540"/>
    <mergeCell ref="A549:A550"/>
    <mergeCell ref="A554:A555"/>
    <mergeCell ref="A559:A560"/>
    <mergeCell ref="A569:A570"/>
    <mergeCell ref="A578:A579"/>
    <mergeCell ref="A580:A581"/>
    <mergeCell ref="A582:A583"/>
    <mergeCell ref="A587:A588"/>
    <mergeCell ref="A589:A590"/>
    <mergeCell ref="A597:A600"/>
    <mergeCell ref="A603:A604"/>
    <mergeCell ref="A605:A606"/>
    <mergeCell ref="A607:A608"/>
    <mergeCell ref="A609:A610"/>
    <mergeCell ref="A611:A612"/>
    <mergeCell ref="A613:A616"/>
    <mergeCell ref="A617:A618"/>
    <mergeCell ref="A619:A620"/>
    <mergeCell ref="A621:A623"/>
    <mergeCell ref="A624:A625"/>
    <mergeCell ref="A626:A627"/>
    <mergeCell ref="A628:A629"/>
    <mergeCell ref="A630:A631"/>
    <mergeCell ref="A632:A633"/>
    <mergeCell ref="A634:A635"/>
    <mergeCell ref="B1:B2"/>
    <mergeCell ref="C1:C2"/>
    <mergeCell ref="F1:F2"/>
    <mergeCell ref="G1:G2"/>
    <mergeCell ref="H1:H2"/>
    <mergeCell ref="H100:H103"/>
    <mergeCell ref="H111:H112"/>
    <mergeCell ref="H120:H121"/>
    <mergeCell ref="H122:H127"/>
    <mergeCell ref="H131:H205"/>
    <mergeCell ref="H220:H222"/>
    <mergeCell ref="H241:H243"/>
    <mergeCell ref="H290:H293"/>
    <mergeCell ref="H535:H539"/>
    <mergeCell ref="I1:I2"/>
    <mergeCell ref="O1:O2"/>
    <mergeCell ref="D1:E2"/>
    <mergeCell ref="J1:K2"/>
    <mergeCell ref="P1:Q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defra</dc:creator>
  <cp:lastModifiedBy>defra</cp:lastModifiedBy>
  <dcterms:created xsi:type="dcterms:W3CDTF">2023-12-03T02:52:00Z</dcterms:created>
  <dcterms:modified xsi:type="dcterms:W3CDTF">2023-12-03T03:22:42Z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CDC06FD229F14324B6AF71B9D5D52DD6_11</vt:lpwstr>
  </property>
  <property fmtid="{D5CDD505-2E9C-101B-9397-08002B2CF9AE}" pid="3" name="KSOProductBuildVer">
    <vt:lpwstr>1033-12.2.0.13306</vt:lpwstr>
  </property>
</Properties>
</file>