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ETL-CDMBuilder\reference\"/>
    </mc:Choice>
  </mc:AlternateContent>
  <xr:revisionPtr revIDLastSave="0" documentId="13_ncr:1_{3B489E4E-A6C4-47B8-A467-34A8AEEE718A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cdm_gold_202201" sheetId="1" r:id="rId1"/>
    <sheet name="cdm_gold_202207" sheetId="3" r:id="rId2"/>
    <sheet name="Sheet1" sheetId="2" r:id="rId3"/>
  </sheets>
  <definedNames>
    <definedName name="_xlnm._FilterDatabase" localSheetId="0" hidden="1">cdm_gold_202201!$A$1:$G$11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" l="1"/>
  <c r="E28" i="1"/>
  <c r="E29" i="1"/>
  <c r="E30" i="1"/>
  <c r="E26" i="1"/>
  <c r="E21" i="1"/>
  <c r="E22" i="1"/>
  <c r="E23" i="1"/>
  <c r="E24" i="1"/>
  <c r="E25" i="1"/>
  <c r="E20" i="1"/>
  <c r="D18" i="1"/>
  <c r="D17" i="1"/>
  <c r="D15" i="1"/>
  <c r="F3" i="3"/>
  <c r="F4" i="3"/>
  <c r="F5" i="3"/>
  <c r="G5" i="3" s="1"/>
  <c r="F6" i="3"/>
  <c r="G6" i="3" s="1"/>
  <c r="F7" i="3"/>
  <c r="G7" i="3" s="1"/>
  <c r="F8" i="3"/>
  <c r="G8" i="3" s="1"/>
  <c r="F9" i="3"/>
  <c r="G9" i="3" s="1"/>
  <c r="F10" i="3"/>
  <c r="G10" i="3" s="1"/>
  <c r="F11" i="3"/>
  <c r="G11" i="3" s="1"/>
  <c r="F2" i="3"/>
  <c r="G2" i="3" s="1"/>
  <c r="G4" i="3"/>
  <c r="G3" i="3"/>
  <c r="E5" i="1"/>
  <c r="E6" i="1"/>
  <c r="E7" i="1"/>
  <c r="E8" i="1"/>
  <c r="E9" i="1"/>
  <c r="E10" i="1"/>
  <c r="E11" i="1"/>
  <c r="E4" i="1"/>
  <c r="F3" i="1"/>
  <c r="G3" i="1" s="1"/>
  <c r="F9" i="1"/>
  <c r="G9" i="1" s="1"/>
  <c r="F5" i="1"/>
  <c r="G5" i="1" s="1"/>
  <c r="F6" i="1"/>
  <c r="G6" i="1" s="1"/>
  <c r="F7" i="1"/>
  <c r="G7" i="1" s="1"/>
  <c r="F8" i="1"/>
  <c r="G8" i="1" s="1"/>
  <c r="F4" i="1"/>
  <c r="G4" i="1" s="1"/>
  <c r="F2" i="1"/>
  <c r="G2" i="1" s="1"/>
  <c r="F10" i="1"/>
  <c r="G10" i="1" s="1"/>
  <c r="F11" i="1"/>
  <c r="G11" i="1" l="1"/>
</calcChain>
</file>

<file path=xl/sharedStrings.xml><?xml version="1.0" encoding="utf-8"?>
<sst xmlns="http://schemas.openxmlformats.org/spreadsheetml/2006/main" count="71" uniqueCount="46">
  <si>
    <t>Table Name</t>
  </si>
  <si>
    <t>Clinical</t>
  </si>
  <si>
    <t>Consultation</t>
  </si>
  <si>
    <t>Immunisation</t>
  </si>
  <si>
    <t>Patient</t>
  </si>
  <si>
    <t>Practice</t>
  </si>
  <si>
    <t>Referral</t>
  </si>
  <si>
    <t>Staff</t>
  </si>
  <si>
    <t>Test</t>
  </si>
  <si>
    <t>Therapy</t>
  </si>
  <si>
    <t>Text records count</t>
  </si>
  <si>
    <t>source</t>
  </si>
  <si>
    <t>source_nok</t>
  </si>
  <si>
    <t>sum of (source, source_nok)</t>
  </si>
  <si>
    <t>match</t>
  </si>
  <si>
    <t>Additional</t>
  </si>
  <si>
    <t>Person</t>
  </si>
  <si>
    <t xml:space="preserve">OMOP CDM </t>
  </si>
  <si>
    <t>Observation_Period</t>
  </si>
  <si>
    <t>Care_Site</t>
  </si>
  <si>
    <t>sum</t>
  </si>
  <si>
    <t>Location</t>
  </si>
  <si>
    <t>Provider</t>
  </si>
  <si>
    <t>source_nok (%)</t>
  </si>
  <si>
    <t>Gold</t>
  </si>
  <si>
    <t>Cdm</t>
  </si>
  <si>
    <t>Observation</t>
  </si>
  <si>
    <t>Measurement, VisitOccurrence</t>
  </si>
  <si>
    <t>ConditionOccurrence, VisitOccurrence</t>
  </si>
  <si>
    <t>Observation, VisitOccurrence</t>
  </si>
  <si>
    <t>Person, Death</t>
  </si>
  <si>
    <t>DrugExposure, VisitOccurrence</t>
  </si>
  <si>
    <t>metadata_tmp</t>
  </si>
  <si>
    <t>DRUG_EXPOSURE</t>
  </si>
  <si>
    <t>Distinct</t>
  </si>
  <si>
    <t>OBSERVATION</t>
  </si>
  <si>
    <t xml:space="preserve">PROCEDURE_OCCURRENCE </t>
  </si>
  <si>
    <t xml:space="preserve">DRUG_ERA </t>
  </si>
  <si>
    <t xml:space="preserve">CONDITION_ERA </t>
  </si>
  <si>
    <t xml:space="preserve">DEVICE_EXPOSURE </t>
  </si>
  <si>
    <t xml:space="preserve">MEASUREMENT </t>
  </si>
  <si>
    <t xml:space="preserve">CONDITION_OCCURRENCE </t>
  </si>
  <si>
    <t>unique id</t>
  </si>
  <si>
    <t>match with source</t>
  </si>
  <si>
    <t xml:space="preserve">VISIT_DETAIL </t>
  </si>
  <si>
    <t xml:space="preserve">VISIT_OCCURRENCE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</si>
</sst>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0" fillId="33" borderId="0" xfId="0" applyFill="1"/>
    <xf numFmtId="0" fontId="18" fillId="34" borderId="0" xfId="0" applyFont="1" applyFill="1"/>
    <xf numFmtId="0" fontId="0" fillId="34" borderId="0" xfId="0" applyFill="1"/>
    <xf numFmtId="0" fontId="19" fillId="0" borderId="0" xfId="0" applyFont="1"/>
    <xf numFmtId="0" fontId="0" fillId="35" borderId="0" xfId="0" applyFill="1"/>
    <xf numFmtId="0" fontId="0" fillId="0" borderId="0" xfId="0" applyAlignment="1">
      <alignment horizontal="center" vertical="center"/>
    </xf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topLeftCell="A3" workbookViewId="0">
      <selection activeCell="D25" sqref="D25"/>
    </sheetView>
  </sheetViews>
  <sheetFormatPr defaultRowHeight="15" x14ac:dyDescent="0.25"/>
  <cols>
    <col min="1" max="1" width="26.140625" customWidth="1"/>
    <col min="2" max="2" width="22.140625" customWidth="1"/>
    <col min="3" max="3" width="46.7109375" customWidth="1"/>
    <col min="4" max="4" width="36.42578125" customWidth="1"/>
    <col min="5" max="5" width="22.85546875" customWidth="1"/>
    <col min="6" max="6" width="28.85546875" customWidth="1"/>
    <col min="7" max="7" width="16.42578125" customWidth="1"/>
  </cols>
  <sheetData>
    <row r="1" spans="1:7" s="1" customFormat="1" x14ac:dyDescent="0.25">
      <c r="A1" s="1" t="s">
        <v>0</v>
      </c>
      <c r="B1" s="1" t="s">
        <v>10</v>
      </c>
      <c r="C1" s="1" t="s">
        <v>11</v>
      </c>
      <c r="D1" s="1" t="s">
        <v>12</v>
      </c>
      <c r="E1" s="1" t="s">
        <v>23</v>
      </c>
      <c r="F1" s="1" t="s">
        <v>13</v>
      </c>
      <c r="G1" s="1" t="s">
        <v>14</v>
      </c>
    </row>
    <row r="2" spans="1:7" x14ac:dyDescent="0.25">
      <c r="A2" s="2" t="s">
        <v>5</v>
      </c>
      <c r="B2" s="2">
        <v>983</v>
      </c>
      <c r="C2" s="2">
        <v>983</v>
      </c>
      <c r="D2" s="2">
        <v>0</v>
      </c>
      <c r="E2" s="2"/>
      <c r="F2" s="2">
        <f t="shared" ref="F2:F11" si="0">SUM(C2,D2)</f>
        <v>983</v>
      </c>
      <c r="G2" t="b">
        <f t="shared" ref="G2:G11" si="1">B2=F2</f>
        <v>1</v>
      </c>
    </row>
    <row r="3" spans="1:7" x14ac:dyDescent="0.25">
      <c r="A3" s="2" t="s">
        <v>7</v>
      </c>
      <c r="B3" s="2">
        <v>8111435</v>
      </c>
      <c r="C3" s="2">
        <v>8111435</v>
      </c>
      <c r="D3" s="2">
        <v>0</v>
      </c>
      <c r="E3" s="2"/>
      <c r="F3" s="2">
        <f t="shared" si="0"/>
        <v>8111435</v>
      </c>
      <c r="G3" t="b">
        <f t="shared" si="1"/>
        <v>1</v>
      </c>
    </row>
    <row r="4" spans="1:7" x14ac:dyDescent="0.25">
      <c r="A4" s="3" t="s">
        <v>4</v>
      </c>
      <c r="B4" s="4">
        <v>23631199</v>
      </c>
      <c r="C4" s="4">
        <v>20780959</v>
      </c>
      <c r="D4" s="4">
        <v>2850240</v>
      </c>
      <c r="E4" s="4">
        <f>D4/B4*100</f>
        <v>12.061343142174039</v>
      </c>
      <c r="F4" s="4">
        <f t="shared" si="0"/>
        <v>23631199</v>
      </c>
      <c r="G4" t="b">
        <f t="shared" si="1"/>
        <v>1</v>
      </c>
    </row>
    <row r="5" spans="1:7" x14ac:dyDescent="0.25">
      <c r="A5" t="s">
        <v>15</v>
      </c>
      <c r="B5">
        <v>570117913</v>
      </c>
      <c r="C5">
        <v>560702851</v>
      </c>
      <c r="D5">
        <v>9415062</v>
      </c>
      <c r="E5">
        <f t="shared" ref="E5:E11" si="2">D5/B5*100</f>
        <v>1.651423641551147</v>
      </c>
      <c r="F5">
        <f t="shared" si="0"/>
        <v>570117913</v>
      </c>
      <c r="G5" t="b">
        <f t="shared" si="1"/>
        <v>1</v>
      </c>
    </row>
    <row r="6" spans="1:7" x14ac:dyDescent="0.25">
      <c r="A6" t="s">
        <v>1</v>
      </c>
      <c r="B6">
        <v>2310313361</v>
      </c>
      <c r="C6">
        <v>2257507363</v>
      </c>
      <c r="D6">
        <v>52805998</v>
      </c>
      <c r="E6">
        <f t="shared" si="2"/>
        <v>2.2856638796887432</v>
      </c>
      <c r="F6">
        <f t="shared" si="0"/>
        <v>2310313361</v>
      </c>
      <c r="G6" t="b">
        <f t="shared" si="1"/>
        <v>1</v>
      </c>
    </row>
    <row r="7" spans="1:7" x14ac:dyDescent="0.25">
      <c r="A7" t="s">
        <v>2</v>
      </c>
      <c r="B7">
        <v>2877457652</v>
      </c>
      <c r="C7">
        <v>2819453221</v>
      </c>
      <c r="D7">
        <v>58004431</v>
      </c>
      <c r="E7">
        <f t="shared" si="2"/>
        <v>2.0158222297271187</v>
      </c>
      <c r="F7">
        <f t="shared" si="0"/>
        <v>2877457652</v>
      </c>
      <c r="G7" t="b">
        <f t="shared" si="1"/>
        <v>1</v>
      </c>
    </row>
    <row r="8" spans="1:7" x14ac:dyDescent="0.25">
      <c r="A8" t="s">
        <v>3</v>
      </c>
      <c r="B8">
        <v>208887059</v>
      </c>
      <c r="C8">
        <v>206239841</v>
      </c>
      <c r="D8">
        <v>2647218</v>
      </c>
      <c r="E8">
        <f t="shared" si="2"/>
        <v>1.2672963144164904</v>
      </c>
      <c r="F8">
        <f t="shared" si="0"/>
        <v>208887059</v>
      </c>
      <c r="G8" t="b">
        <f t="shared" si="1"/>
        <v>1</v>
      </c>
    </row>
    <row r="9" spans="1:7" x14ac:dyDescent="0.25">
      <c r="A9" t="s">
        <v>6</v>
      </c>
      <c r="B9">
        <v>72704012</v>
      </c>
      <c r="C9">
        <v>71269832</v>
      </c>
      <c r="D9">
        <v>1434180</v>
      </c>
      <c r="E9">
        <f t="shared" si="2"/>
        <v>1.9726284156093066</v>
      </c>
      <c r="F9">
        <f t="shared" si="0"/>
        <v>72704012</v>
      </c>
      <c r="G9" t="b">
        <f t="shared" si="1"/>
        <v>1</v>
      </c>
    </row>
    <row r="10" spans="1:7" x14ac:dyDescent="0.25">
      <c r="A10" t="s">
        <v>8</v>
      </c>
      <c r="B10">
        <v>1754030570</v>
      </c>
      <c r="C10">
        <v>1725190371</v>
      </c>
      <c r="D10">
        <v>28840199</v>
      </c>
      <c r="E10">
        <f t="shared" si="2"/>
        <v>1.6442244219266944</v>
      </c>
      <c r="F10">
        <f t="shared" si="0"/>
        <v>1754030570</v>
      </c>
      <c r="G10" t="b">
        <f t="shared" si="1"/>
        <v>1</v>
      </c>
    </row>
    <row r="11" spans="1:7" x14ac:dyDescent="0.25">
      <c r="A11" t="s">
        <v>9</v>
      </c>
      <c r="B11">
        <v>2564567543</v>
      </c>
      <c r="C11">
        <v>2514862688</v>
      </c>
      <c r="D11">
        <v>49704855</v>
      </c>
      <c r="E11">
        <f t="shared" si="2"/>
        <v>1.9381378796464006</v>
      </c>
      <c r="F11">
        <f t="shared" si="0"/>
        <v>2564567543</v>
      </c>
      <c r="G11" t="b">
        <f t="shared" si="1"/>
        <v>1</v>
      </c>
    </row>
    <row r="14" spans="1:7" x14ac:dyDescent="0.25">
      <c r="A14" s="1" t="s">
        <v>17</v>
      </c>
      <c r="B14" s="5" t="s">
        <v>20</v>
      </c>
      <c r="C14" s="1" t="s">
        <v>34</v>
      </c>
      <c r="D14" s="1" t="s">
        <v>43</v>
      </c>
      <c r="E14" s="1" t="s">
        <v>42</v>
      </c>
    </row>
    <row r="15" spans="1:7" x14ac:dyDescent="0.25">
      <c r="A15" s="6" t="s">
        <v>19</v>
      </c>
      <c r="B15" s="6">
        <v>983</v>
      </c>
      <c r="C15" s="6"/>
      <c r="D15" t="b">
        <f>B15=C2</f>
        <v>1</v>
      </c>
    </row>
    <row r="16" spans="1:7" x14ac:dyDescent="0.25">
      <c r="A16" s="6" t="s">
        <v>21</v>
      </c>
      <c r="B16" s="6">
        <v>12</v>
      </c>
      <c r="C16" s="6"/>
    </row>
    <row r="17" spans="1:5" x14ac:dyDescent="0.25">
      <c r="A17" s="6" t="s">
        <v>22</v>
      </c>
      <c r="B17" s="6">
        <v>8111435</v>
      </c>
      <c r="C17" s="6"/>
      <c r="D17" t="b">
        <f>B17=B3</f>
        <v>1</v>
      </c>
    </row>
    <row r="18" spans="1:5" x14ac:dyDescent="0.25">
      <c r="A18" s="4" t="s">
        <v>16</v>
      </c>
      <c r="B18" s="4">
        <v>16958587</v>
      </c>
      <c r="C18" s="4"/>
      <c r="D18" s="7" t="b">
        <f>(B18+B19)=C4</f>
        <v>1</v>
      </c>
    </row>
    <row r="19" spans="1:5" x14ac:dyDescent="0.25">
      <c r="A19" s="4" t="s">
        <v>32</v>
      </c>
      <c r="B19" s="4">
        <v>3822372</v>
      </c>
      <c r="C19" s="4"/>
      <c r="D19" s="7"/>
    </row>
    <row r="20" spans="1:5" x14ac:dyDescent="0.25">
      <c r="A20" t="s">
        <v>18</v>
      </c>
      <c r="B20">
        <v>16958587</v>
      </c>
      <c r="C20">
        <v>16958587</v>
      </c>
      <c r="E20" t="b">
        <f>B20=C20</f>
        <v>1</v>
      </c>
    </row>
    <row r="21" spans="1:5" x14ac:dyDescent="0.25">
      <c r="A21" t="s">
        <v>35</v>
      </c>
      <c r="B21">
        <v>2931924267</v>
      </c>
      <c r="C21">
        <v>2931924267</v>
      </c>
      <c r="E21" t="b">
        <f t="shared" ref="E21:E30" si="3">B21=C21</f>
        <v>1</v>
      </c>
    </row>
    <row r="22" spans="1:5" x14ac:dyDescent="0.25">
      <c r="A22" t="s">
        <v>33</v>
      </c>
      <c r="B22">
        <v>2456764849</v>
      </c>
      <c r="C22">
        <v>2456764849</v>
      </c>
      <c r="E22" t="b">
        <f t="shared" si="3"/>
        <v>1</v>
      </c>
    </row>
    <row r="23" spans="1:5" x14ac:dyDescent="0.25">
      <c r="A23" t="s">
        <v>36</v>
      </c>
      <c r="B23">
        <v>300159460</v>
      </c>
      <c r="C23">
        <v>300159460</v>
      </c>
      <c r="E23" t="b">
        <f t="shared" si="3"/>
        <v>1</v>
      </c>
    </row>
    <row r="24" spans="1:5" x14ac:dyDescent="0.25">
      <c r="A24" t="s">
        <v>37</v>
      </c>
      <c r="B24">
        <v>788920159</v>
      </c>
      <c r="C24">
        <v>788920159</v>
      </c>
      <c r="E24" t="b">
        <f t="shared" si="3"/>
        <v>1</v>
      </c>
    </row>
    <row r="25" spans="1:5" x14ac:dyDescent="0.25">
      <c r="A25" t="s">
        <v>38</v>
      </c>
      <c r="B25">
        <v>556867696</v>
      </c>
      <c r="C25">
        <v>556867696</v>
      </c>
      <c r="E25" t="b">
        <f t="shared" si="3"/>
        <v>1</v>
      </c>
    </row>
    <row r="26" spans="1:5" x14ac:dyDescent="0.25">
      <c r="A26" t="s">
        <v>39</v>
      </c>
      <c r="B26">
        <v>102369503</v>
      </c>
      <c r="C26">
        <v>102369503</v>
      </c>
      <c r="E26" t="b">
        <f t="shared" si="3"/>
        <v>1</v>
      </c>
    </row>
    <row r="27" spans="1:5" x14ac:dyDescent="0.25">
      <c r="A27" t="s">
        <v>40</v>
      </c>
      <c r="B27">
        <v>1972413526</v>
      </c>
      <c r="C27">
        <v>1972413526</v>
      </c>
      <c r="E27" t="b">
        <f t="shared" si="3"/>
        <v>1</v>
      </c>
    </row>
    <row r="28" spans="1:5" x14ac:dyDescent="0.25">
      <c r="A28" t="s">
        <v>41</v>
      </c>
      <c r="B28">
        <v>726221233</v>
      </c>
      <c r="C28">
        <v>726221233</v>
      </c>
      <c r="E28" t="b">
        <f t="shared" si="3"/>
        <v>1</v>
      </c>
    </row>
    <row r="29" spans="1:5" x14ac:dyDescent="0.25">
      <c r="A29" s="8" t="s">
        <v>44</v>
      </c>
      <c r="B29">
        <v>2146392139</v>
      </c>
      <c r="C29">
        <v>2146392139</v>
      </c>
      <c r="E29" t="b">
        <f t="shared" si="3"/>
        <v>1</v>
      </c>
    </row>
    <row r="30" spans="1:5" x14ac:dyDescent="0.25">
      <c r="A30" s="8" t="s">
        <v>45</v>
      </c>
      <c r="B30">
        <v>1905296731</v>
      </c>
      <c r="C30">
        <v>1905296731</v>
      </c>
      <c r="E30" t="b">
        <f t="shared" si="3"/>
        <v>1</v>
      </c>
    </row>
  </sheetData>
  <autoFilter ref="A1:G11" xr:uid="{00000000-0001-0000-0000-000000000000}"/>
  <mergeCells count="1">
    <mergeCell ref="D18:D19"/>
  </mergeCells>
  <conditionalFormatting sqref="G2:G11">
    <cfRule type="cellIs" dxfId="21" priority="21" operator="equal">
      <formula>FALSE</formula>
    </cfRule>
  </conditionalFormatting>
  <conditionalFormatting sqref="G2:G11">
    <cfRule type="cellIs" dxfId="20" priority="20" operator="equal">
      <formula>TRUE</formula>
    </cfRule>
  </conditionalFormatting>
  <conditionalFormatting sqref="D15">
    <cfRule type="cellIs" dxfId="17" priority="6" operator="equal">
      <formula>FALSE</formula>
    </cfRule>
  </conditionalFormatting>
  <conditionalFormatting sqref="D15">
    <cfRule type="cellIs" dxfId="16" priority="5" operator="equal">
      <formula>TRUE</formula>
    </cfRule>
  </conditionalFormatting>
  <conditionalFormatting sqref="D17:D18">
    <cfRule type="cellIs" dxfId="15" priority="4" operator="equal">
      <formula>FALSE</formula>
    </cfRule>
  </conditionalFormatting>
  <conditionalFormatting sqref="D17:D18">
    <cfRule type="cellIs" dxfId="14" priority="3" operator="equal">
      <formula>TRUE</formula>
    </cfRule>
  </conditionalFormatting>
  <conditionalFormatting sqref="E20:E30">
    <cfRule type="cellIs" dxfId="11" priority="2" operator="equal">
      <formula>FALSE</formula>
    </cfRule>
  </conditionalFormatting>
  <conditionalFormatting sqref="E20:E30">
    <cfRule type="cellIs" dxfId="10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BA76B-EF3E-4B18-A59D-5F6664D02424}">
  <dimension ref="A1:G11"/>
  <sheetViews>
    <sheetView topLeftCell="A4" workbookViewId="0">
      <selection activeCell="D16" sqref="D16"/>
    </sheetView>
  </sheetViews>
  <sheetFormatPr defaultRowHeight="15" x14ac:dyDescent="0.25"/>
  <cols>
    <col min="1" max="1" width="13.42578125" bestFit="1" customWidth="1"/>
    <col min="2" max="2" width="17.5703125" bestFit="1" customWidth="1"/>
    <col min="3" max="3" width="11" bestFit="1" customWidth="1"/>
    <col min="4" max="4" width="11.140625" bestFit="1" customWidth="1"/>
    <col min="5" max="5" width="14.7109375" bestFit="1" customWidth="1"/>
    <col min="6" max="6" width="26.42578125" bestFit="1" customWidth="1"/>
    <col min="7" max="7" width="6.42578125" bestFit="1" customWidth="1"/>
  </cols>
  <sheetData>
    <row r="1" spans="1:7" s="1" customFormat="1" x14ac:dyDescent="0.25">
      <c r="A1" s="1" t="s">
        <v>0</v>
      </c>
      <c r="B1" s="1" t="s">
        <v>10</v>
      </c>
      <c r="C1" s="1" t="s">
        <v>11</v>
      </c>
      <c r="D1" s="1" t="s">
        <v>12</v>
      </c>
      <c r="E1" s="1" t="s">
        <v>23</v>
      </c>
      <c r="F1" s="1" t="s">
        <v>13</v>
      </c>
      <c r="G1" s="1" t="s">
        <v>14</v>
      </c>
    </row>
    <row r="2" spans="1:7" x14ac:dyDescent="0.25">
      <c r="A2" s="2" t="s">
        <v>5</v>
      </c>
      <c r="B2" s="2">
        <v>986</v>
      </c>
      <c r="C2" s="2">
        <v>986</v>
      </c>
      <c r="D2" s="2">
        <v>0</v>
      </c>
      <c r="E2" s="2"/>
      <c r="F2" s="2">
        <f>C2+D2</f>
        <v>986</v>
      </c>
      <c r="G2" t="b">
        <f t="shared" ref="G2:G11" si="0">B2=F2</f>
        <v>1</v>
      </c>
    </row>
    <row r="3" spans="1:7" x14ac:dyDescent="0.25">
      <c r="A3" s="2" t="s">
        <v>7</v>
      </c>
      <c r="B3" s="2">
        <v>8754859</v>
      </c>
      <c r="C3" s="2">
        <v>8754859</v>
      </c>
      <c r="D3" s="2">
        <v>0</v>
      </c>
      <c r="E3" s="2"/>
      <c r="F3" s="2">
        <f t="shared" ref="F3:F11" si="1">C3+D3</f>
        <v>8754859</v>
      </c>
      <c r="G3" t="b">
        <f t="shared" si="0"/>
        <v>1</v>
      </c>
    </row>
    <row r="4" spans="1:7" x14ac:dyDescent="0.25">
      <c r="A4" s="3" t="s">
        <v>4</v>
      </c>
      <c r="B4" s="4">
        <v>23885781</v>
      </c>
      <c r="C4" s="4">
        <v>21021242</v>
      </c>
      <c r="D4" s="4">
        <v>2864539</v>
      </c>
      <c r="E4" s="4"/>
      <c r="F4" s="4">
        <f t="shared" si="1"/>
        <v>23885781</v>
      </c>
      <c r="G4" t="b">
        <f t="shared" si="0"/>
        <v>1</v>
      </c>
    </row>
    <row r="5" spans="1:7" x14ac:dyDescent="0.25">
      <c r="A5" t="s">
        <v>15</v>
      </c>
      <c r="B5">
        <v>578034720</v>
      </c>
      <c r="C5">
        <v>568510278</v>
      </c>
      <c r="D5">
        <v>9524442</v>
      </c>
      <c r="F5">
        <f t="shared" si="1"/>
        <v>578034720</v>
      </c>
      <c r="G5" t="b">
        <f t="shared" si="0"/>
        <v>1</v>
      </c>
    </row>
    <row r="6" spans="1:7" x14ac:dyDescent="0.25">
      <c r="A6" t="s">
        <v>1</v>
      </c>
      <c r="B6">
        <v>2354959151</v>
      </c>
      <c r="C6">
        <v>2301408122</v>
      </c>
      <c r="D6">
        <v>53551029</v>
      </c>
      <c r="F6">
        <f t="shared" si="1"/>
        <v>2354959151</v>
      </c>
      <c r="G6" t="b">
        <f t="shared" si="0"/>
        <v>1</v>
      </c>
    </row>
    <row r="7" spans="1:7" x14ac:dyDescent="0.25">
      <c r="A7" t="s">
        <v>2</v>
      </c>
      <c r="B7">
        <v>2943654048</v>
      </c>
      <c r="C7">
        <v>2884592040</v>
      </c>
      <c r="D7">
        <v>59062008</v>
      </c>
      <c r="F7">
        <f t="shared" si="1"/>
        <v>2943654048</v>
      </c>
      <c r="G7" t="b">
        <f t="shared" si="0"/>
        <v>1</v>
      </c>
    </row>
    <row r="8" spans="1:7" x14ac:dyDescent="0.25">
      <c r="A8" t="s">
        <v>3</v>
      </c>
      <c r="B8">
        <v>213243764</v>
      </c>
      <c r="C8">
        <v>210561722</v>
      </c>
      <c r="D8">
        <v>2682042</v>
      </c>
      <c r="F8">
        <f t="shared" si="1"/>
        <v>213243764</v>
      </c>
      <c r="G8" t="b">
        <f t="shared" si="0"/>
        <v>1</v>
      </c>
    </row>
    <row r="9" spans="1:7" x14ac:dyDescent="0.25">
      <c r="A9" t="s">
        <v>6</v>
      </c>
      <c r="B9">
        <v>73303663</v>
      </c>
      <c r="C9">
        <v>71860342</v>
      </c>
      <c r="D9">
        <v>1443321</v>
      </c>
      <c r="F9">
        <f t="shared" si="1"/>
        <v>73303663</v>
      </c>
      <c r="G9" t="b">
        <f t="shared" si="0"/>
        <v>1</v>
      </c>
    </row>
    <row r="10" spans="1:7" x14ac:dyDescent="0.25">
      <c r="A10" t="s">
        <v>8</v>
      </c>
      <c r="B10">
        <v>1798730666</v>
      </c>
      <c r="C10">
        <v>1769202816</v>
      </c>
      <c r="D10">
        <v>29527850</v>
      </c>
      <c r="F10">
        <f t="shared" si="1"/>
        <v>1798730666</v>
      </c>
      <c r="G10" t="b">
        <f t="shared" si="0"/>
        <v>1</v>
      </c>
    </row>
    <row r="11" spans="1:7" x14ac:dyDescent="0.25">
      <c r="A11" t="s">
        <v>9</v>
      </c>
      <c r="B11">
        <v>2618366934</v>
      </c>
      <c r="C11">
        <v>2567782498</v>
      </c>
      <c r="D11">
        <v>50584436</v>
      </c>
      <c r="F11">
        <f t="shared" si="1"/>
        <v>2618366934</v>
      </c>
      <c r="G11" t="b">
        <f t="shared" si="0"/>
        <v>1</v>
      </c>
    </row>
  </sheetData>
  <conditionalFormatting sqref="G2:G11">
    <cfRule type="cellIs" dxfId="13" priority="2" operator="equal">
      <formula>FALSE</formula>
    </cfRule>
  </conditionalFormatting>
  <conditionalFormatting sqref="G2:G11">
    <cfRule type="cellIs" dxfId="12" priority="1" operator="equal">
      <formula>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4FF28-3A11-4EBE-9E83-632FCB135758}">
  <dimension ref="A1:B8"/>
  <sheetViews>
    <sheetView workbookViewId="0">
      <selection activeCell="F11" sqref="F11"/>
    </sheetView>
  </sheetViews>
  <sheetFormatPr defaultRowHeight="15" x14ac:dyDescent="0.25"/>
  <cols>
    <col min="1" max="1" width="18.28515625" customWidth="1"/>
    <col min="2" max="2" width="31.28515625" customWidth="1"/>
  </cols>
  <sheetData>
    <row r="1" spans="1:2" s="1" customFormat="1" x14ac:dyDescent="0.25">
      <c r="A1" s="1" t="s">
        <v>24</v>
      </c>
      <c r="B1" s="1" t="s">
        <v>25</v>
      </c>
    </row>
    <row r="2" spans="1:2" x14ac:dyDescent="0.25">
      <c r="A2" t="s">
        <v>4</v>
      </c>
      <c r="B2" t="s">
        <v>30</v>
      </c>
    </row>
    <row r="3" spans="1:2" x14ac:dyDescent="0.25">
      <c r="A3" t="s">
        <v>15</v>
      </c>
      <c r="B3" t="s">
        <v>26</v>
      </c>
    </row>
    <row r="4" spans="1:2" x14ac:dyDescent="0.25">
      <c r="A4" t="s">
        <v>1</v>
      </c>
      <c r="B4" t="s">
        <v>28</v>
      </c>
    </row>
    <row r="5" spans="1:2" x14ac:dyDescent="0.25">
      <c r="A5" t="s">
        <v>3</v>
      </c>
      <c r="B5" t="s">
        <v>29</v>
      </c>
    </row>
    <row r="6" spans="1:2" x14ac:dyDescent="0.25">
      <c r="A6" t="s">
        <v>6</v>
      </c>
      <c r="B6" t="s">
        <v>29</v>
      </c>
    </row>
    <row r="7" spans="1:2" x14ac:dyDescent="0.25">
      <c r="A7" t="s">
        <v>8</v>
      </c>
      <c r="B7" t="s">
        <v>27</v>
      </c>
    </row>
    <row r="8" spans="1:2" x14ac:dyDescent="0.25">
      <c r="A8" t="s">
        <v>9</v>
      </c>
      <c r="B8" t="s">
        <v>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cdm_gold_202201</vt:lpstr>
      <vt:lpstr>cdm_gold_202207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Wai Yi Man</dc:creator>
  <cp:lastModifiedBy>Wai Yi Man</cp:lastModifiedBy>
  <dcterms:created xsi:type="dcterms:W3CDTF">2022-10-18T14:45:58Z</dcterms:created>
  <dcterms:modified xsi:type="dcterms:W3CDTF">2023-01-07T10:40:54Z</dcterms:modified>
</cp:coreProperties>
</file>