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ETL-CDMBuilder\reference\"/>
    </mc:Choice>
  </mc:AlternateContent>
  <xr:revisionPtr revIDLastSave="0" documentId="13_ncr:1_{0E738005-522F-4E15-8A93-8E5E3E678CC6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cdm_gold_202201" sheetId="1" r:id="rId1"/>
    <sheet name="cdm_gold_202207" sheetId="3" r:id="rId2"/>
    <sheet name="Sheet1" sheetId="2" r:id="rId3"/>
    <sheet name="cdm_gold_202201_new" sheetId="4" r:id="rId4"/>
    <sheet name="withinTheOP - cdm_gold_202301" sheetId="5" r:id="rId5"/>
    <sheet name=" cdm_gold_202301" sheetId="6" r:id="rId6"/>
  </sheets>
  <definedNames>
    <definedName name="_xlnm._FilterDatabase" localSheetId="0" hidden="1">cdm_gold_202201!$A$1:$G$11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6" l="1"/>
  <c r="G10" i="6"/>
  <c r="G9" i="6"/>
  <c r="G8" i="6"/>
  <c r="G7" i="6"/>
  <c r="G6" i="6"/>
  <c r="G5" i="6"/>
  <c r="G4" i="6"/>
  <c r="G3" i="6"/>
  <c r="G2" i="6"/>
  <c r="D12" i="3"/>
  <c r="C12" i="3"/>
  <c r="B12" i="3"/>
  <c r="C12" i="1"/>
  <c r="E12" i="1"/>
  <c r="D12" i="1"/>
  <c r="B12" i="1"/>
  <c r="E10" i="1"/>
  <c r="E11" i="4"/>
  <c r="E10" i="4"/>
  <c r="E9" i="4"/>
  <c r="E8" i="4"/>
  <c r="E7" i="4"/>
  <c r="E6" i="4"/>
  <c r="E5" i="4"/>
  <c r="E4" i="4"/>
  <c r="E27" i="1"/>
  <c r="E28" i="1"/>
  <c r="E29" i="1"/>
  <c r="E30" i="1"/>
  <c r="E26" i="1"/>
  <c r="E21" i="1"/>
  <c r="E22" i="1"/>
  <c r="E23" i="1"/>
  <c r="E24" i="1"/>
  <c r="E25" i="1"/>
  <c r="E20" i="1"/>
  <c r="D18" i="1"/>
  <c r="D17" i="1"/>
  <c r="D15" i="1"/>
  <c r="F3" i="3"/>
  <c r="F4" i="3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2" i="3"/>
  <c r="G2" i="3" s="1"/>
  <c r="G4" i="3"/>
  <c r="G3" i="3"/>
  <c r="E5" i="1"/>
  <c r="E6" i="1"/>
  <c r="E7" i="1"/>
  <c r="E8" i="1"/>
  <c r="E9" i="1"/>
  <c r="E11" i="1"/>
  <c r="E4" i="1"/>
  <c r="F3" i="1"/>
  <c r="G3" i="1" s="1"/>
  <c r="F9" i="1"/>
  <c r="G9" i="1" s="1"/>
  <c r="F5" i="1"/>
  <c r="G5" i="1" s="1"/>
  <c r="F6" i="1"/>
  <c r="G6" i="1" s="1"/>
  <c r="F7" i="1"/>
  <c r="G7" i="1" s="1"/>
  <c r="F8" i="1"/>
  <c r="G8" i="1" s="1"/>
  <c r="F4" i="1"/>
  <c r="G4" i="1" s="1"/>
  <c r="F2" i="1"/>
  <c r="G2" i="1" s="1"/>
  <c r="F10" i="1"/>
  <c r="G10" i="1" s="1"/>
  <c r="F11" i="1"/>
  <c r="G11" i="1" l="1"/>
</calcChain>
</file>

<file path=xl/sharedStrings.xml><?xml version="1.0" encoding="utf-8"?>
<sst xmlns="http://schemas.openxmlformats.org/spreadsheetml/2006/main" count="213" uniqueCount="103">
  <si>
    <t>Table Name</t>
  </si>
  <si>
    <t>Clinical</t>
  </si>
  <si>
    <t>Consultation</t>
  </si>
  <si>
    <t>Immunisation</t>
  </si>
  <si>
    <t>Patient</t>
  </si>
  <si>
    <t>Practice</t>
  </si>
  <si>
    <t>Referral</t>
  </si>
  <si>
    <t>Staff</t>
  </si>
  <si>
    <t>Test</t>
  </si>
  <si>
    <t>Therapy</t>
  </si>
  <si>
    <t>Text records count</t>
  </si>
  <si>
    <t>source</t>
  </si>
  <si>
    <t>source_nok</t>
  </si>
  <si>
    <t>sum of (source, source_nok)</t>
  </si>
  <si>
    <t>match</t>
  </si>
  <si>
    <t>Additional</t>
  </si>
  <si>
    <t>Person</t>
  </si>
  <si>
    <t xml:space="preserve">OMOP CDM </t>
  </si>
  <si>
    <t>Observation_Period</t>
  </si>
  <si>
    <t>Care_Site</t>
  </si>
  <si>
    <t>sum</t>
  </si>
  <si>
    <t>Location</t>
  </si>
  <si>
    <t>Provider</t>
  </si>
  <si>
    <t>source_nok (%)</t>
  </si>
  <si>
    <t>Gold</t>
  </si>
  <si>
    <t>Cdm</t>
  </si>
  <si>
    <t>Observation</t>
  </si>
  <si>
    <t>Measurement, VisitOccurrence</t>
  </si>
  <si>
    <t>ConditionOccurrence, VisitOccurrence</t>
  </si>
  <si>
    <t>Observation, VisitOccurrence</t>
  </si>
  <si>
    <t>Person, Death</t>
  </si>
  <si>
    <t>DrugExposure, VisitOccurrence</t>
  </si>
  <si>
    <t>metadata_tmp</t>
  </si>
  <si>
    <t>DRUG_EXPOSURE</t>
  </si>
  <si>
    <t>Distinct</t>
  </si>
  <si>
    <t>OBSERVATION</t>
  </si>
  <si>
    <t xml:space="preserve">PROCEDURE_OCCURRENCE </t>
  </si>
  <si>
    <t xml:space="preserve">DRUG_ERA </t>
  </si>
  <si>
    <t xml:space="preserve">CONDITION_ERA </t>
  </si>
  <si>
    <t xml:space="preserve">DEVICE_EXPOSURE </t>
  </si>
  <si>
    <t xml:space="preserve">MEASUREMENT </t>
  </si>
  <si>
    <t xml:space="preserve">CONDITION_OCCURRENCE </t>
  </si>
  <si>
    <t>unique id</t>
  </si>
  <si>
    <t>match with source</t>
  </si>
  <si>
    <t xml:space="preserve">VISIT_DETAIL </t>
  </si>
  <si>
    <t xml:space="preserve">VISIT_OCCURRENCE </t>
  </si>
  <si>
    <t>Data Cleaning</t>
  </si>
  <si>
    <t>CDM database creation</t>
  </si>
  <si>
    <t>Lookup creation 
(Provider, CareSites, Location)</t>
  </si>
  <si>
    <t>Map All Patients</t>
  </si>
  <si>
    <t>Create Chunks</t>
  </si>
  <si>
    <t>Conversion to CDM</t>
  </si>
  <si>
    <t>Skipped</t>
  </si>
  <si>
    <t>Reset</t>
  </si>
  <si>
    <t>N</t>
  </si>
  <si>
    <t>Y</t>
  </si>
  <si>
    <t>Data Loading</t>
  </si>
  <si>
    <t>Create indexes for data cleaning</t>
  </si>
  <si>
    <t>Data cleaning</t>
  </si>
  <si>
    <t>Create indexes for mapping</t>
  </si>
  <si>
    <t>Data loading</t>
  </si>
  <si>
    <t>create day suppy tables</t>
  </si>
  <si>
    <t>create indexes</t>
  </si>
  <si>
    <t>Mapping</t>
  </si>
  <si>
    <t>Provider, CareSites, Location</t>
  </si>
  <si>
    <t>Patients, Observational Period, Metadata</t>
  </si>
  <si>
    <t>Create indexes in Patients, Observational Period</t>
  </si>
  <si>
    <t>Map by chunk</t>
  </si>
  <si>
    <t>Create cdm indexes</t>
  </si>
  <si>
    <t>8 days</t>
  </si>
  <si>
    <t>&lt;2 days</t>
  </si>
  <si>
    <t>Mapping sequence</t>
  </si>
  <si>
    <t>CareSite</t>
  </si>
  <si>
    <t>Person, Observation Period, metadata_tmp</t>
  </si>
  <si>
    <t>Visit Occurrence, Visit Detials</t>
  </si>
  <si>
    <t>cdm_gold_202201</t>
  </si>
  <si>
    <t>cdm_gold_202201_new</t>
  </si>
  <si>
    <t>For person_id = 110001</t>
  </si>
  <si>
    <t>chunk_id=1</t>
  </si>
  <si>
    <t xml:space="preserve">chunk count </t>
  </si>
  <si>
    <t>For person_id = 17361510980</t>
  </si>
  <si>
    <t>For person_id = 410132</t>
  </si>
  <si>
    <t>Map All Death</t>
  </si>
  <si>
    <t>1. Death</t>
  </si>
  <si>
    <t>2. VisitOccurrence</t>
  </si>
  <si>
    <t>3. VisitDetail</t>
  </si>
  <si>
    <t>4. ProcedureOccurrence</t>
  </si>
  <si>
    <t>5. Observation</t>
  </si>
  <si>
    <t>6. Measurement</t>
  </si>
  <si>
    <t>7. DeviceExposure</t>
  </si>
  <si>
    <t>8. DrugEra</t>
  </si>
  <si>
    <t>9. DrugExposure</t>
  </si>
  <si>
    <t>10. ConditionOccurrence</t>
  </si>
  <si>
    <t>withinTheObservationPeriod flag exists</t>
  </si>
  <si>
    <t>Original ETLBuilder Logic</t>
  </si>
  <si>
    <t>New Logic</t>
  </si>
  <si>
    <t>Cdm Table</t>
  </si>
  <si>
    <t>Map with consideration of ObservationPeriod</t>
  </si>
  <si>
    <t>withinTheObservationPeriod flag</t>
  </si>
  <si>
    <t>WithinTheObservationPeriod in App.config</t>
  </si>
  <si>
    <t>Controlled by the parameter WithinTheObservationPeriod in App.config</t>
  </si>
  <si>
    <t>Reject Death if coming before the start of observation period and after 3 months from the end of it</t>
  </si>
  <si>
    <t>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</si>
</sst>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C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D9E2F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6" fillId="0" borderId="0" xfId="0" applyFont="1"/>
    <xf numFmtId="0" fontId="0" fillId="33" borderId="0" xfId="0" applyFill="1"/>
    <xf numFmtId="0" fontId="18" fillId="34" borderId="0" xfId="0" applyFont="1" applyFill="1"/>
    <xf numFmtId="0" fontId="0" fillId="34" borderId="0" xfId="0" applyFill="1"/>
    <xf numFmtId="0" fontId="19" fillId="0" borderId="0" xfId="0" applyFon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6" fillId="37" borderId="0" xfId="0" applyFont="1" applyFill="1"/>
    <xf numFmtId="0" fontId="16" fillId="0" borderId="0" xfId="0" applyFont="1" applyAlignment="1">
      <alignment wrapText="1"/>
    </xf>
    <xf numFmtId="0" fontId="18" fillId="0" borderId="0" xfId="0" applyFont="1"/>
    <xf numFmtId="0" fontId="20" fillId="0" borderId="10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20" fillId="38" borderId="13" xfId="0" applyFont="1" applyFill="1" applyBorder="1" applyAlignment="1">
      <alignment vertical="center" wrapText="1"/>
    </xf>
    <xf numFmtId="0" fontId="20" fillId="39" borderId="13" xfId="0" applyFont="1" applyFill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21" fillId="38" borderId="13" xfId="0" applyFont="1" applyFill="1" applyBorder="1" applyAlignment="1">
      <alignment vertical="center" wrapText="1"/>
    </xf>
    <xf numFmtId="0" fontId="21" fillId="34" borderId="12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22" fillId="0" borderId="0" xfId="0" applyFont="1" applyAlignment="1">
      <alignment horizontal="left" vertical="center" indent="5"/>
    </xf>
    <xf numFmtId="0" fontId="20" fillId="34" borderId="13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0" fillId="38" borderId="14" xfId="0" applyFont="1" applyFill="1" applyBorder="1" applyAlignment="1">
      <alignment horizontal="center" vertical="center" wrapText="1"/>
    </xf>
    <xf numFmtId="0" fontId="20" fillId="38" borderId="11" xfId="0" applyFont="1" applyFill="1" applyBorder="1" applyAlignment="1">
      <alignment horizontal="center" vertical="center" wrapText="1"/>
    </xf>
    <xf numFmtId="0" fontId="20" fillId="39" borderId="14" xfId="0" applyFont="1" applyFill="1" applyBorder="1" applyAlignment="1">
      <alignment horizontal="center" vertical="center" wrapText="1"/>
    </xf>
    <xf numFmtId="0" fontId="20" fillId="39" borderId="11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vertical="center" wrapText="1"/>
    </xf>
    <xf numFmtId="0" fontId="20" fillId="0" borderId="16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20" fillId="39" borderId="15" xfId="0" applyFont="1" applyFill="1" applyBorder="1" applyAlignment="1">
      <alignment horizontal="center" vertical="center" wrapText="1"/>
    </xf>
    <xf numFmtId="0" fontId="20" fillId="39" borderId="16" xfId="0" applyFont="1" applyFill="1" applyBorder="1" applyAlignment="1">
      <alignment horizontal="center" vertical="center" wrapText="1"/>
    </xf>
    <xf numFmtId="0" fontId="20" fillId="39" borderId="12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B34" sqref="B34"/>
    </sheetView>
  </sheetViews>
  <sheetFormatPr defaultRowHeight="15" x14ac:dyDescent="0.25"/>
  <cols>
    <col min="1" max="1" width="19.28515625" customWidth="1"/>
    <col min="2" max="2" width="19" customWidth="1"/>
    <col min="3" max="3" width="46.7109375" customWidth="1"/>
    <col min="4" max="4" width="36.42578125" customWidth="1"/>
    <col min="5" max="5" width="22.85546875" customWidth="1"/>
    <col min="6" max="6" width="28.85546875" customWidth="1"/>
    <col min="7" max="7" width="16.42578125" customWidth="1"/>
  </cols>
  <sheetData>
    <row r="1" spans="1:7" s="1" customFormat="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23</v>
      </c>
      <c r="F1" s="1" t="s">
        <v>13</v>
      </c>
      <c r="G1" s="1" t="s">
        <v>14</v>
      </c>
    </row>
    <row r="2" spans="1:7" x14ac:dyDescent="0.25">
      <c r="A2" s="2" t="s">
        <v>5</v>
      </c>
      <c r="B2" s="2">
        <v>983</v>
      </c>
      <c r="C2" s="2">
        <v>983</v>
      </c>
      <c r="D2" s="2">
        <v>0</v>
      </c>
      <c r="E2" s="2"/>
      <c r="F2" s="2">
        <f t="shared" ref="F2:F11" si="0">SUM(C2,D2)</f>
        <v>983</v>
      </c>
      <c r="G2" t="b">
        <f t="shared" ref="G2:G11" si="1">B2=F2</f>
        <v>1</v>
      </c>
    </row>
    <row r="3" spans="1:7" x14ac:dyDescent="0.25">
      <c r="A3" s="2" t="s">
        <v>7</v>
      </c>
      <c r="B3" s="2">
        <v>8111435</v>
      </c>
      <c r="C3" s="2">
        <v>8111435</v>
      </c>
      <c r="D3" s="2">
        <v>0</v>
      </c>
      <c r="E3" s="2"/>
      <c r="F3" s="2">
        <f t="shared" si="0"/>
        <v>8111435</v>
      </c>
      <c r="G3" t="b">
        <f t="shared" si="1"/>
        <v>1</v>
      </c>
    </row>
    <row r="4" spans="1:7" x14ac:dyDescent="0.25">
      <c r="A4" s="3" t="s">
        <v>4</v>
      </c>
      <c r="B4" s="4">
        <v>23631199</v>
      </c>
      <c r="C4" s="4">
        <v>20780959</v>
      </c>
      <c r="D4" s="4">
        <v>2850240</v>
      </c>
      <c r="E4" s="4">
        <f>D4/B4*100</f>
        <v>12.061343142174039</v>
      </c>
      <c r="F4" s="4">
        <f t="shared" si="0"/>
        <v>23631199</v>
      </c>
      <c r="G4" t="b">
        <f t="shared" si="1"/>
        <v>1</v>
      </c>
    </row>
    <row r="5" spans="1:7" x14ac:dyDescent="0.25">
      <c r="A5" t="s">
        <v>15</v>
      </c>
      <c r="B5">
        <v>570117913</v>
      </c>
      <c r="C5">
        <v>560702851</v>
      </c>
      <c r="D5">
        <v>9415062</v>
      </c>
      <c r="E5">
        <f t="shared" ref="E5:E11" si="2">D5/B5*100</f>
        <v>1.651423641551147</v>
      </c>
      <c r="F5">
        <f t="shared" si="0"/>
        <v>570117913</v>
      </c>
      <c r="G5" t="b">
        <f t="shared" si="1"/>
        <v>1</v>
      </c>
    </row>
    <row r="6" spans="1:7" x14ac:dyDescent="0.25">
      <c r="A6" t="s">
        <v>1</v>
      </c>
      <c r="B6">
        <v>2310313361</v>
      </c>
      <c r="C6">
        <v>2257507363</v>
      </c>
      <c r="D6">
        <v>52805998</v>
      </c>
      <c r="E6">
        <f t="shared" si="2"/>
        <v>2.2856638796887432</v>
      </c>
      <c r="F6">
        <f t="shared" si="0"/>
        <v>2310313361</v>
      </c>
      <c r="G6" t="b">
        <f t="shared" si="1"/>
        <v>1</v>
      </c>
    </row>
    <row r="7" spans="1:7" x14ac:dyDescent="0.25">
      <c r="A7" t="s">
        <v>2</v>
      </c>
      <c r="B7">
        <v>2877457652</v>
      </c>
      <c r="C7">
        <v>2819453221</v>
      </c>
      <c r="D7">
        <v>58004431</v>
      </c>
      <c r="E7">
        <f t="shared" si="2"/>
        <v>2.0158222297271187</v>
      </c>
      <c r="F7">
        <f t="shared" si="0"/>
        <v>2877457652</v>
      </c>
      <c r="G7" t="b">
        <f t="shared" si="1"/>
        <v>1</v>
      </c>
    </row>
    <row r="8" spans="1:7" x14ac:dyDescent="0.25">
      <c r="A8" t="s">
        <v>3</v>
      </c>
      <c r="B8">
        <v>208887059</v>
      </c>
      <c r="C8">
        <v>206239841</v>
      </c>
      <c r="D8">
        <v>2647218</v>
      </c>
      <c r="E8">
        <f t="shared" si="2"/>
        <v>1.2672963144164904</v>
      </c>
      <c r="F8">
        <f t="shared" si="0"/>
        <v>208887059</v>
      </c>
      <c r="G8" t="b">
        <f t="shared" si="1"/>
        <v>1</v>
      </c>
    </row>
    <row r="9" spans="1:7" x14ac:dyDescent="0.25">
      <c r="A9" t="s">
        <v>6</v>
      </c>
      <c r="B9">
        <v>72704012</v>
      </c>
      <c r="C9">
        <v>71269832</v>
      </c>
      <c r="D9">
        <v>1434180</v>
      </c>
      <c r="E9">
        <f t="shared" si="2"/>
        <v>1.9726284156093066</v>
      </c>
      <c r="F9">
        <f t="shared" si="0"/>
        <v>72704012</v>
      </c>
      <c r="G9" t="b">
        <f t="shared" si="1"/>
        <v>1</v>
      </c>
    </row>
    <row r="10" spans="1:7" x14ac:dyDescent="0.25">
      <c r="A10" t="s">
        <v>8</v>
      </c>
      <c r="B10">
        <v>1754030570</v>
      </c>
      <c r="C10">
        <v>1725190371</v>
      </c>
      <c r="D10">
        <v>28840199</v>
      </c>
      <c r="E10">
        <f>D10/B10*100</f>
        <v>1.6442244219266944</v>
      </c>
      <c r="F10">
        <f t="shared" si="0"/>
        <v>1754030570</v>
      </c>
      <c r="G10" t="b">
        <f t="shared" si="1"/>
        <v>1</v>
      </c>
    </row>
    <row r="11" spans="1:7" x14ac:dyDescent="0.25">
      <c r="A11" t="s">
        <v>9</v>
      </c>
      <c r="B11">
        <v>2564567543</v>
      </c>
      <c r="C11">
        <v>2514862688</v>
      </c>
      <c r="D11">
        <v>49704855</v>
      </c>
      <c r="E11">
        <f t="shared" si="2"/>
        <v>1.9381378796464006</v>
      </c>
      <c r="F11">
        <f t="shared" si="0"/>
        <v>2564567543</v>
      </c>
      <c r="G11" t="b">
        <f t="shared" si="1"/>
        <v>1</v>
      </c>
    </row>
    <row r="12" spans="1:7" x14ac:dyDescent="0.25">
      <c r="B12">
        <f>SUM(B5:B11)</f>
        <v>10358078110</v>
      </c>
      <c r="C12">
        <f>SUM(C5:C11)</f>
        <v>10155226167</v>
      </c>
      <c r="D12">
        <f>SUM(D5:D11)</f>
        <v>202851943</v>
      </c>
      <c r="E12">
        <f>D12/B12*100</f>
        <v>1.9583936406519336</v>
      </c>
    </row>
    <row r="14" spans="1:7" x14ac:dyDescent="0.25">
      <c r="A14" s="1" t="s">
        <v>17</v>
      </c>
      <c r="B14" s="5" t="s">
        <v>20</v>
      </c>
      <c r="C14" s="1" t="s">
        <v>34</v>
      </c>
      <c r="D14" s="1" t="s">
        <v>43</v>
      </c>
      <c r="E14" s="1" t="s">
        <v>42</v>
      </c>
    </row>
    <row r="15" spans="1:7" x14ac:dyDescent="0.25">
      <c r="A15" s="6" t="s">
        <v>19</v>
      </c>
      <c r="B15" s="6">
        <v>983</v>
      </c>
      <c r="C15" s="6"/>
      <c r="D15" t="b">
        <f>B15=C2</f>
        <v>1</v>
      </c>
    </row>
    <row r="16" spans="1:7" x14ac:dyDescent="0.25">
      <c r="A16" s="6" t="s">
        <v>21</v>
      </c>
      <c r="B16" s="6">
        <v>12</v>
      </c>
      <c r="C16" s="6"/>
    </row>
    <row r="17" spans="1:5" x14ac:dyDescent="0.25">
      <c r="A17" s="6" t="s">
        <v>22</v>
      </c>
      <c r="B17" s="6">
        <v>8111435</v>
      </c>
      <c r="C17" s="6"/>
      <c r="D17" t="b">
        <f>B17=B3</f>
        <v>1</v>
      </c>
    </row>
    <row r="18" spans="1:5" x14ac:dyDescent="0.25">
      <c r="A18" s="4" t="s">
        <v>16</v>
      </c>
      <c r="B18" s="4">
        <v>16958587</v>
      </c>
      <c r="C18" s="4"/>
      <c r="D18" s="22" t="b">
        <f>(B18+B19)=C4</f>
        <v>1</v>
      </c>
    </row>
    <row r="19" spans="1:5" x14ac:dyDescent="0.25">
      <c r="A19" s="4" t="s">
        <v>32</v>
      </c>
      <c r="B19" s="4">
        <v>3822372</v>
      </c>
      <c r="C19" s="4"/>
      <c r="D19" s="22"/>
    </row>
    <row r="20" spans="1:5" x14ac:dyDescent="0.25">
      <c r="A20" t="s">
        <v>18</v>
      </c>
      <c r="B20">
        <v>16958587</v>
      </c>
      <c r="C20">
        <v>16958587</v>
      </c>
      <c r="E20" t="b">
        <f>B20=C20</f>
        <v>1</v>
      </c>
    </row>
    <row r="21" spans="1:5" x14ac:dyDescent="0.25">
      <c r="A21" t="s">
        <v>35</v>
      </c>
      <c r="B21">
        <v>2931924267</v>
      </c>
      <c r="C21">
        <v>2931924267</v>
      </c>
      <c r="E21" t="b">
        <f t="shared" ref="E21:E30" si="3">B21=C21</f>
        <v>1</v>
      </c>
    </row>
    <row r="22" spans="1:5" x14ac:dyDescent="0.25">
      <c r="A22" t="s">
        <v>33</v>
      </c>
      <c r="B22">
        <v>2456764849</v>
      </c>
      <c r="C22">
        <v>2456764849</v>
      </c>
      <c r="E22" t="b">
        <f t="shared" si="3"/>
        <v>1</v>
      </c>
    </row>
    <row r="23" spans="1:5" x14ac:dyDescent="0.25">
      <c r="A23" t="s">
        <v>36</v>
      </c>
      <c r="B23">
        <v>300159460</v>
      </c>
      <c r="C23">
        <v>300159460</v>
      </c>
      <c r="E23" t="b">
        <f t="shared" si="3"/>
        <v>1</v>
      </c>
    </row>
    <row r="24" spans="1:5" x14ac:dyDescent="0.25">
      <c r="A24" t="s">
        <v>37</v>
      </c>
      <c r="B24">
        <v>788920159</v>
      </c>
      <c r="C24">
        <v>788920159</v>
      </c>
      <c r="E24" t="b">
        <f t="shared" si="3"/>
        <v>1</v>
      </c>
    </row>
    <row r="25" spans="1:5" x14ac:dyDescent="0.25">
      <c r="A25" t="s">
        <v>38</v>
      </c>
      <c r="B25">
        <v>556867696</v>
      </c>
      <c r="C25">
        <v>556867696</v>
      </c>
      <c r="E25" t="b">
        <f t="shared" si="3"/>
        <v>1</v>
      </c>
    </row>
    <row r="26" spans="1:5" x14ac:dyDescent="0.25">
      <c r="A26" t="s">
        <v>39</v>
      </c>
      <c r="B26">
        <v>102369503</v>
      </c>
      <c r="C26">
        <v>102369503</v>
      </c>
      <c r="E26" t="b">
        <f t="shared" si="3"/>
        <v>1</v>
      </c>
    </row>
    <row r="27" spans="1:5" x14ac:dyDescent="0.25">
      <c r="A27" t="s">
        <v>40</v>
      </c>
      <c r="B27">
        <v>1972413526</v>
      </c>
      <c r="C27">
        <v>1972413526</v>
      </c>
      <c r="E27" t="b">
        <f t="shared" si="3"/>
        <v>1</v>
      </c>
    </row>
    <row r="28" spans="1:5" x14ac:dyDescent="0.25">
      <c r="A28" t="s">
        <v>41</v>
      </c>
      <c r="B28">
        <v>726221233</v>
      </c>
      <c r="C28">
        <v>726221233</v>
      </c>
      <c r="E28" t="b">
        <f t="shared" si="3"/>
        <v>1</v>
      </c>
    </row>
    <row r="29" spans="1:5" x14ac:dyDescent="0.25">
      <c r="A29" s="7" t="s">
        <v>44</v>
      </c>
      <c r="B29">
        <v>2146392139</v>
      </c>
      <c r="C29">
        <v>2146392139</v>
      </c>
      <c r="E29" t="b">
        <f t="shared" si="3"/>
        <v>1</v>
      </c>
    </row>
    <row r="30" spans="1:5" x14ac:dyDescent="0.25">
      <c r="A30" s="7" t="s">
        <v>45</v>
      </c>
      <c r="B30">
        <v>1905296731</v>
      </c>
      <c r="C30">
        <v>1905296731</v>
      </c>
      <c r="E30" t="b">
        <f t="shared" si="3"/>
        <v>1</v>
      </c>
    </row>
    <row r="31" spans="1:5" x14ac:dyDescent="0.25">
      <c r="A31" t="s">
        <v>102</v>
      </c>
      <c r="B31">
        <v>1295079</v>
      </c>
      <c r="C31">
        <v>1295079</v>
      </c>
    </row>
    <row r="32" spans="1:5" x14ac:dyDescent="0.25">
      <c r="C32">
        <v>1295080</v>
      </c>
    </row>
  </sheetData>
  <autoFilter ref="A1:G11" xr:uid="{00000000-0001-0000-0000-000000000000}"/>
  <mergeCells count="1">
    <mergeCell ref="D18:D19"/>
  </mergeCells>
  <conditionalFormatting sqref="G2:G11">
    <cfRule type="cellIs" dxfId="13" priority="21" operator="equal">
      <formula>FALSE</formula>
    </cfRule>
  </conditionalFormatting>
  <conditionalFormatting sqref="G2:G11">
    <cfRule type="cellIs" dxfId="12" priority="20" operator="equal">
      <formula>TRUE</formula>
    </cfRule>
  </conditionalFormatting>
  <conditionalFormatting sqref="D15">
    <cfRule type="cellIs" dxfId="11" priority="6" operator="equal">
      <formula>FALSE</formula>
    </cfRule>
  </conditionalFormatting>
  <conditionalFormatting sqref="D15">
    <cfRule type="cellIs" dxfId="10" priority="5" operator="equal">
      <formula>TRUE</formula>
    </cfRule>
  </conditionalFormatting>
  <conditionalFormatting sqref="D17:D18">
    <cfRule type="cellIs" dxfId="9" priority="4" operator="equal">
      <formula>FALSE</formula>
    </cfRule>
  </conditionalFormatting>
  <conditionalFormatting sqref="D17:D18">
    <cfRule type="cellIs" dxfId="8" priority="3" operator="equal">
      <formula>TRUE</formula>
    </cfRule>
  </conditionalFormatting>
  <conditionalFormatting sqref="E20:E30">
    <cfRule type="cellIs" dxfId="7" priority="2" operator="equal">
      <formula>FALSE</formula>
    </cfRule>
  </conditionalFormatting>
  <conditionalFormatting sqref="E20:E30">
    <cfRule type="cellIs" dxfId="6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A76B-EF3E-4B18-A59D-5F6664D02424}">
  <dimension ref="A1:G12"/>
  <sheetViews>
    <sheetView workbookViewId="0">
      <selection activeCell="C33" sqref="C33"/>
    </sheetView>
  </sheetViews>
  <sheetFormatPr defaultRowHeight="15" x14ac:dyDescent="0.25"/>
  <cols>
    <col min="1" max="1" width="13.42578125" bestFit="1" customWidth="1"/>
    <col min="2" max="2" width="17.5703125" bestFit="1" customWidth="1"/>
    <col min="3" max="3" width="20.140625" customWidth="1"/>
    <col min="4" max="4" width="11.140625" bestFit="1" customWidth="1"/>
    <col min="5" max="5" width="14.7109375" bestFit="1" customWidth="1"/>
    <col min="6" max="6" width="26.42578125" bestFit="1" customWidth="1"/>
    <col min="7" max="7" width="14.5703125" customWidth="1"/>
  </cols>
  <sheetData>
    <row r="1" spans="1:7" s="1" customFormat="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23</v>
      </c>
      <c r="F1" s="1" t="s">
        <v>13</v>
      </c>
      <c r="G1" s="1" t="s">
        <v>14</v>
      </c>
    </row>
    <row r="2" spans="1:7" x14ac:dyDescent="0.25">
      <c r="A2" s="2" t="s">
        <v>5</v>
      </c>
      <c r="B2" s="2">
        <v>986</v>
      </c>
      <c r="C2" s="2">
        <v>986</v>
      </c>
      <c r="D2" s="2">
        <v>0</v>
      </c>
      <c r="E2" s="2"/>
      <c r="F2" s="2">
        <f>C2+D2</f>
        <v>986</v>
      </c>
      <c r="G2" t="b">
        <f t="shared" ref="G2:G11" si="0">B2=F2</f>
        <v>1</v>
      </c>
    </row>
    <row r="3" spans="1:7" x14ac:dyDescent="0.25">
      <c r="A3" s="2" t="s">
        <v>7</v>
      </c>
      <c r="B3" s="2">
        <v>8754859</v>
      </c>
      <c r="C3" s="2">
        <v>8754859</v>
      </c>
      <c r="D3" s="2">
        <v>0</v>
      </c>
      <c r="E3" s="2"/>
      <c r="F3" s="2">
        <f t="shared" ref="F3:F11" si="1">C3+D3</f>
        <v>8754859</v>
      </c>
      <c r="G3" t="b">
        <f t="shared" si="0"/>
        <v>1</v>
      </c>
    </row>
    <row r="4" spans="1:7" x14ac:dyDescent="0.25">
      <c r="A4" s="3" t="s">
        <v>4</v>
      </c>
      <c r="B4" s="4">
        <v>23885781</v>
      </c>
      <c r="C4" s="4">
        <v>21021242</v>
      </c>
      <c r="D4" s="4">
        <v>2864539</v>
      </c>
      <c r="E4" s="4"/>
      <c r="F4" s="4">
        <f t="shared" si="1"/>
        <v>23885781</v>
      </c>
      <c r="G4" t="b">
        <f t="shared" si="0"/>
        <v>1</v>
      </c>
    </row>
    <row r="5" spans="1:7" x14ac:dyDescent="0.25">
      <c r="A5" t="s">
        <v>15</v>
      </c>
      <c r="B5">
        <v>578034720</v>
      </c>
      <c r="C5">
        <v>568510278</v>
      </c>
      <c r="D5">
        <v>9524442</v>
      </c>
      <c r="F5">
        <f t="shared" si="1"/>
        <v>578034720</v>
      </c>
      <c r="G5" t="b">
        <f t="shared" si="0"/>
        <v>1</v>
      </c>
    </row>
    <row r="6" spans="1:7" x14ac:dyDescent="0.25">
      <c r="A6" t="s">
        <v>1</v>
      </c>
      <c r="B6">
        <v>2354959151</v>
      </c>
      <c r="C6">
        <v>2301408122</v>
      </c>
      <c r="D6">
        <v>53551029</v>
      </c>
      <c r="F6">
        <f t="shared" si="1"/>
        <v>2354959151</v>
      </c>
      <c r="G6" t="b">
        <f t="shared" si="0"/>
        <v>1</v>
      </c>
    </row>
    <row r="7" spans="1:7" x14ac:dyDescent="0.25">
      <c r="A7" t="s">
        <v>2</v>
      </c>
      <c r="B7">
        <v>2943654048</v>
      </c>
      <c r="C7">
        <v>2884592040</v>
      </c>
      <c r="D7">
        <v>59062008</v>
      </c>
      <c r="F7">
        <f t="shared" si="1"/>
        <v>2943654048</v>
      </c>
      <c r="G7" t="b">
        <f t="shared" si="0"/>
        <v>1</v>
      </c>
    </row>
    <row r="8" spans="1:7" x14ac:dyDescent="0.25">
      <c r="A8" t="s">
        <v>3</v>
      </c>
      <c r="B8">
        <v>213243764</v>
      </c>
      <c r="C8">
        <v>210561722</v>
      </c>
      <c r="D8">
        <v>2682042</v>
      </c>
      <c r="F8">
        <f t="shared" si="1"/>
        <v>213243764</v>
      </c>
      <c r="G8" t="b">
        <f t="shared" si="0"/>
        <v>1</v>
      </c>
    </row>
    <row r="9" spans="1:7" x14ac:dyDescent="0.25">
      <c r="A9" t="s">
        <v>6</v>
      </c>
      <c r="B9">
        <v>73303663</v>
      </c>
      <c r="C9">
        <v>71860342</v>
      </c>
      <c r="D9">
        <v>1443321</v>
      </c>
      <c r="F9">
        <f t="shared" si="1"/>
        <v>73303663</v>
      </c>
      <c r="G9" t="b">
        <f t="shared" si="0"/>
        <v>1</v>
      </c>
    </row>
    <row r="10" spans="1:7" x14ac:dyDescent="0.25">
      <c r="A10" t="s">
        <v>8</v>
      </c>
      <c r="B10">
        <v>1798730666</v>
      </c>
      <c r="C10">
        <v>1769202816</v>
      </c>
      <c r="D10">
        <v>29527850</v>
      </c>
      <c r="F10">
        <f t="shared" si="1"/>
        <v>1798730666</v>
      </c>
      <c r="G10" t="b">
        <f t="shared" si="0"/>
        <v>1</v>
      </c>
    </row>
    <row r="11" spans="1:7" x14ac:dyDescent="0.25">
      <c r="A11" t="s">
        <v>9</v>
      </c>
      <c r="B11">
        <v>2618366934</v>
      </c>
      <c r="C11">
        <v>2567782498</v>
      </c>
      <c r="D11">
        <v>50584436</v>
      </c>
      <c r="F11">
        <f t="shared" si="1"/>
        <v>2618366934</v>
      </c>
      <c r="G11" t="b">
        <f t="shared" si="0"/>
        <v>1</v>
      </c>
    </row>
    <row r="12" spans="1:7" x14ac:dyDescent="0.25">
      <c r="B12">
        <f>SUM(B5:B11)</f>
        <v>10580292946</v>
      </c>
      <c r="C12">
        <f>SUM(C5:C11)</f>
        <v>10373917818</v>
      </c>
      <c r="D12">
        <f>SUM(D5:D11)</f>
        <v>206375128</v>
      </c>
    </row>
  </sheetData>
  <conditionalFormatting sqref="G2:G11">
    <cfRule type="cellIs" dxfId="5" priority="2" operator="equal">
      <formula>FALSE</formula>
    </cfRule>
  </conditionalFormatting>
  <conditionalFormatting sqref="G2:G11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FF28-3A11-4EBE-9E83-632FCB135758}">
  <dimension ref="A1:I22"/>
  <sheetViews>
    <sheetView workbookViewId="0">
      <selection activeCell="B8" sqref="B8"/>
    </sheetView>
  </sheetViews>
  <sheetFormatPr defaultRowHeight="15" x14ac:dyDescent="0.25"/>
  <cols>
    <col min="1" max="1" width="18.28515625" customWidth="1"/>
    <col min="2" max="2" width="31.28515625" customWidth="1"/>
    <col min="3" max="3" width="23.7109375" customWidth="1"/>
    <col min="4" max="4" width="25" customWidth="1"/>
    <col min="5" max="5" width="36" customWidth="1"/>
    <col min="6" max="6" width="21.140625" customWidth="1"/>
    <col min="7" max="8" width="20.85546875" customWidth="1"/>
    <col min="9" max="9" width="20.5703125" customWidth="1"/>
  </cols>
  <sheetData>
    <row r="1" spans="1:9" s="1" customFormat="1" x14ac:dyDescent="0.25">
      <c r="A1" s="1" t="s">
        <v>24</v>
      </c>
      <c r="B1" s="1" t="s">
        <v>25</v>
      </c>
    </row>
    <row r="2" spans="1:9" x14ac:dyDescent="0.25">
      <c r="A2" t="s">
        <v>4</v>
      </c>
      <c r="B2" t="s">
        <v>30</v>
      </c>
    </row>
    <row r="3" spans="1:9" x14ac:dyDescent="0.25">
      <c r="A3" t="s">
        <v>15</v>
      </c>
      <c r="B3" t="s">
        <v>26</v>
      </c>
    </row>
    <row r="4" spans="1:9" x14ac:dyDescent="0.25">
      <c r="A4" t="s">
        <v>1</v>
      </c>
      <c r="B4" t="s">
        <v>28</v>
      </c>
    </row>
    <row r="5" spans="1:9" x14ac:dyDescent="0.25">
      <c r="A5" t="s">
        <v>3</v>
      </c>
      <c r="B5" t="s">
        <v>29</v>
      </c>
    </row>
    <row r="6" spans="1:9" x14ac:dyDescent="0.25">
      <c r="A6" t="s">
        <v>6</v>
      </c>
      <c r="B6" t="s">
        <v>29</v>
      </c>
    </row>
    <row r="7" spans="1:9" x14ac:dyDescent="0.25">
      <c r="A7" t="s">
        <v>8</v>
      </c>
      <c r="B7" t="s">
        <v>27</v>
      </c>
    </row>
    <row r="8" spans="1:9" x14ac:dyDescent="0.25">
      <c r="A8" t="s">
        <v>9</v>
      </c>
      <c r="B8" t="s">
        <v>31</v>
      </c>
    </row>
    <row r="11" spans="1:9" ht="36.75" customHeight="1" x14ac:dyDescent="0.25">
      <c r="B11" s="9" t="s">
        <v>56</v>
      </c>
      <c r="C11" s="1" t="s">
        <v>46</v>
      </c>
      <c r="D11" s="1" t="s">
        <v>47</v>
      </c>
      <c r="E11" s="10" t="s">
        <v>48</v>
      </c>
      <c r="F11" s="1" t="s">
        <v>49</v>
      </c>
      <c r="G11" s="1" t="s">
        <v>50</v>
      </c>
      <c r="H11" s="1" t="s">
        <v>82</v>
      </c>
      <c r="I11" s="1" t="s">
        <v>51</v>
      </c>
    </row>
    <row r="12" spans="1:9" x14ac:dyDescent="0.25">
      <c r="A12" s="1" t="s">
        <v>52</v>
      </c>
      <c r="B12" s="8" t="s">
        <v>54</v>
      </c>
      <c r="C12" t="s">
        <v>54</v>
      </c>
      <c r="D12" t="s">
        <v>54</v>
      </c>
      <c r="E12" t="s">
        <v>54</v>
      </c>
      <c r="F12" t="s">
        <v>54</v>
      </c>
      <c r="G12" t="s">
        <v>55</v>
      </c>
      <c r="I12" t="s">
        <v>54</v>
      </c>
    </row>
    <row r="13" spans="1:9" x14ac:dyDescent="0.25">
      <c r="A13" s="1" t="s">
        <v>53</v>
      </c>
      <c r="B13" s="8" t="s">
        <v>54</v>
      </c>
      <c r="C13" t="s">
        <v>54</v>
      </c>
      <c r="D13" t="s">
        <v>55</v>
      </c>
      <c r="E13" t="s">
        <v>55</v>
      </c>
      <c r="F13" t="s">
        <v>55</v>
      </c>
      <c r="G13" t="s">
        <v>55</v>
      </c>
      <c r="I13" t="s">
        <v>55</v>
      </c>
    </row>
    <row r="18" spans="2:3" x14ac:dyDescent="0.25">
      <c r="B18" t="s">
        <v>71</v>
      </c>
      <c r="C18" t="s">
        <v>72</v>
      </c>
    </row>
    <row r="19" spans="2:3" x14ac:dyDescent="0.25">
      <c r="C19" t="s">
        <v>21</v>
      </c>
    </row>
    <row r="20" spans="2:3" x14ac:dyDescent="0.25">
      <c r="C20" t="s">
        <v>22</v>
      </c>
    </row>
    <row r="21" spans="2:3" x14ac:dyDescent="0.25">
      <c r="C21" t="s">
        <v>73</v>
      </c>
    </row>
    <row r="22" spans="2:3" x14ac:dyDescent="0.25">
      <c r="C22" t="s">
        <v>74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CEFE6-8739-42DF-8663-0A1BDE438756}">
  <dimension ref="A1:I41"/>
  <sheetViews>
    <sheetView topLeftCell="A16" workbookViewId="0">
      <selection activeCell="D15" sqref="D15"/>
    </sheetView>
  </sheetViews>
  <sheetFormatPr defaultRowHeight="15" x14ac:dyDescent="0.25"/>
  <cols>
    <col min="1" max="1" width="22.42578125" customWidth="1"/>
    <col min="2" max="2" width="19.28515625" customWidth="1"/>
    <col min="3" max="3" width="30.85546875" customWidth="1"/>
    <col min="4" max="4" width="19.7109375" customWidth="1"/>
    <col min="5" max="5" width="22" customWidth="1"/>
    <col min="6" max="6" width="25.42578125" customWidth="1"/>
    <col min="7" max="7" width="23" customWidth="1"/>
    <col min="8" max="8" width="29.28515625" customWidth="1"/>
  </cols>
  <sheetData>
    <row r="1" spans="1:6" s="1" customFormat="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23</v>
      </c>
    </row>
    <row r="2" spans="1:6" x14ac:dyDescent="0.25">
      <c r="A2" s="2" t="s">
        <v>5</v>
      </c>
      <c r="B2" s="2">
        <v>983</v>
      </c>
      <c r="C2" s="2">
        <v>983</v>
      </c>
      <c r="D2" s="2">
        <v>0</v>
      </c>
      <c r="E2" s="2"/>
      <c r="F2" s="2"/>
    </row>
    <row r="3" spans="1:6" x14ac:dyDescent="0.25">
      <c r="A3" s="2" t="s">
        <v>7</v>
      </c>
      <c r="B3" s="2">
        <v>8111435</v>
      </c>
      <c r="C3" s="2">
        <v>8111435</v>
      </c>
      <c r="D3" s="2">
        <v>0</v>
      </c>
      <c r="E3" s="2"/>
      <c r="F3" s="2"/>
    </row>
    <row r="4" spans="1:6" x14ac:dyDescent="0.25">
      <c r="A4" s="3" t="s">
        <v>4</v>
      </c>
      <c r="B4" s="4">
        <v>23631199</v>
      </c>
      <c r="C4" s="4"/>
      <c r="D4" s="4"/>
      <c r="E4" s="4">
        <f>D4/B4*100</f>
        <v>0</v>
      </c>
      <c r="F4" s="4"/>
    </row>
    <row r="5" spans="1:6" x14ac:dyDescent="0.25">
      <c r="A5" t="s">
        <v>15</v>
      </c>
      <c r="B5">
        <v>570117913</v>
      </c>
      <c r="E5">
        <f t="shared" ref="E5:E11" si="0">D5/B5*100</f>
        <v>0</v>
      </c>
    </row>
    <row r="6" spans="1:6" x14ac:dyDescent="0.25">
      <c r="A6" t="s">
        <v>1</v>
      </c>
      <c r="B6">
        <v>2310313361</v>
      </c>
      <c r="E6">
        <f t="shared" si="0"/>
        <v>0</v>
      </c>
    </row>
    <row r="7" spans="1:6" x14ac:dyDescent="0.25">
      <c r="A7" t="s">
        <v>2</v>
      </c>
      <c r="B7">
        <v>2877457652</v>
      </c>
      <c r="E7">
        <f t="shared" si="0"/>
        <v>0</v>
      </c>
    </row>
    <row r="8" spans="1:6" x14ac:dyDescent="0.25">
      <c r="A8" t="s">
        <v>3</v>
      </c>
      <c r="B8">
        <v>208887059</v>
      </c>
      <c r="E8">
        <f t="shared" si="0"/>
        <v>0</v>
      </c>
    </row>
    <row r="9" spans="1:6" x14ac:dyDescent="0.25">
      <c r="A9" t="s">
        <v>6</v>
      </c>
      <c r="B9">
        <v>72704012</v>
      </c>
      <c r="E9">
        <f t="shared" si="0"/>
        <v>0</v>
      </c>
    </row>
    <row r="10" spans="1:6" x14ac:dyDescent="0.25">
      <c r="A10" t="s">
        <v>8</v>
      </c>
      <c r="B10">
        <v>1754030570</v>
      </c>
      <c r="E10">
        <f t="shared" si="0"/>
        <v>0</v>
      </c>
    </row>
    <row r="11" spans="1:6" x14ac:dyDescent="0.25">
      <c r="A11" t="s">
        <v>9</v>
      </c>
      <c r="B11">
        <v>2564567543</v>
      </c>
      <c r="E11">
        <f t="shared" si="0"/>
        <v>0</v>
      </c>
    </row>
    <row r="16" spans="1:6" x14ac:dyDescent="0.25">
      <c r="A16" s="2" t="s">
        <v>60</v>
      </c>
    </row>
    <row r="17" spans="1:9" x14ac:dyDescent="0.25">
      <c r="A17" s="22" t="s">
        <v>46</v>
      </c>
      <c r="B17" t="s">
        <v>57</v>
      </c>
      <c r="E17" t="s">
        <v>69</v>
      </c>
    </row>
    <row r="18" spans="1:9" x14ac:dyDescent="0.25">
      <c r="A18" s="22"/>
      <c r="B18" t="s">
        <v>58</v>
      </c>
      <c r="E18" t="s">
        <v>70</v>
      </c>
    </row>
    <row r="19" spans="1:9" x14ac:dyDescent="0.25">
      <c r="A19" s="22"/>
      <c r="B19" t="s">
        <v>59</v>
      </c>
    </row>
    <row r="20" spans="1:9" x14ac:dyDescent="0.25">
      <c r="B20" s="2" t="s">
        <v>61</v>
      </c>
    </row>
    <row r="21" spans="1:9" x14ac:dyDescent="0.25">
      <c r="B21" s="2" t="s">
        <v>62</v>
      </c>
    </row>
    <row r="22" spans="1:9" x14ac:dyDescent="0.25">
      <c r="A22" s="22" t="s">
        <v>63</v>
      </c>
      <c r="B22" t="s">
        <v>64</v>
      </c>
      <c r="E22" t="s">
        <v>70</v>
      </c>
    </row>
    <row r="23" spans="1:9" x14ac:dyDescent="0.25">
      <c r="A23" s="22"/>
      <c r="B23" t="s">
        <v>65</v>
      </c>
    </row>
    <row r="24" spans="1:9" x14ac:dyDescent="0.25">
      <c r="A24" s="22"/>
      <c r="B24" t="s">
        <v>66</v>
      </c>
    </row>
    <row r="25" spans="1:9" x14ac:dyDescent="0.25">
      <c r="A25" s="22"/>
      <c r="B25" t="s">
        <v>67</v>
      </c>
    </row>
    <row r="26" spans="1:9" x14ac:dyDescent="0.25">
      <c r="A26" s="22"/>
      <c r="B26" t="s">
        <v>68</v>
      </c>
    </row>
    <row r="28" spans="1:9" x14ac:dyDescent="0.25">
      <c r="B28" s="23" t="s">
        <v>77</v>
      </c>
      <c r="C28" s="23"/>
      <c r="D28" s="23" t="s">
        <v>78</v>
      </c>
      <c r="E28" s="23"/>
      <c r="F28" s="23" t="s">
        <v>80</v>
      </c>
      <c r="G28" s="23"/>
      <c r="H28" s="23" t="s">
        <v>81</v>
      </c>
      <c r="I28" s="23"/>
    </row>
    <row r="29" spans="1:9" x14ac:dyDescent="0.25">
      <c r="B29" t="s">
        <v>75</v>
      </c>
      <c r="C29" t="s">
        <v>76</v>
      </c>
      <c r="D29" t="s">
        <v>75</v>
      </c>
      <c r="E29" t="s">
        <v>76</v>
      </c>
      <c r="F29" t="s">
        <v>75</v>
      </c>
      <c r="G29" t="s">
        <v>76</v>
      </c>
      <c r="H29" t="s">
        <v>75</v>
      </c>
      <c r="I29" t="s">
        <v>76</v>
      </c>
    </row>
    <row r="30" spans="1:9" x14ac:dyDescent="0.25">
      <c r="A30" t="s">
        <v>35</v>
      </c>
      <c r="B30">
        <v>425</v>
      </c>
      <c r="C30" s="11">
        <v>425</v>
      </c>
      <c r="E30">
        <v>205842</v>
      </c>
      <c r="F30">
        <v>8</v>
      </c>
      <c r="G30">
        <v>8</v>
      </c>
      <c r="H30">
        <v>352</v>
      </c>
      <c r="I30">
        <v>352</v>
      </c>
    </row>
    <row r="31" spans="1:9" x14ac:dyDescent="0.25">
      <c r="A31" t="s">
        <v>33</v>
      </c>
      <c r="B31">
        <v>721</v>
      </c>
      <c r="C31">
        <v>721</v>
      </c>
      <c r="E31">
        <v>278232</v>
      </c>
      <c r="F31">
        <v>0</v>
      </c>
      <c r="G31">
        <v>0</v>
      </c>
      <c r="H31">
        <v>45</v>
      </c>
      <c r="I31">
        <v>45</v>
      </c>
    </row>
    <row r="32" spans="1:9" x14ac:dyDescent="0.25">
      <c r="A32" t="s">
        <v>36</v>
      </c>
      <c r="B32">
        <v>22</v>
      </c>
      <c r="C32">
        <v>22</v>
      </c>
      <c r="E32">
        <v>27035</v>
      </c>
      <c r="F32">
        <v>1</v>
      </c>
      <c r="G32">
        <v>1</v>
      </c>
      <c r="H32">
        <v>27</v>
      </c>
      <c r="I32">
        <v>27</v>
      </c>
    </row>
    <row r="33" spans="1:9" x14ac:dyDescent="0.25">
      <c r="A33" t="s">
        <v>37</v>
      </c>
      <c r="B33">
        <v>105</v>
      </c>
      <c r="C33">
        <v>105</v>
      </c>
      <c r="E33">
        <v>78682</v>
      </c>
      <c r="F33">
        <v>0</v>
      </c>
      <c r="G33">
        <v>0</v>
      </c>
      <c r="H33">
        <v>22</v>
      </c>
      <c r="I33">
        <v>22</v>
      </c>
    </row>
    <row r="34" spans="1:9" x14ac:dyDescent="0.25">
      <c r="A34" t="s">
        <v>38</v>
      </c>
      <c r="B34">
        <v>85</v>
      </c>
      <c r="C34">
        <v>85</v>
      </c>
      <c r="E34">
        <v>50109</v>
      </c>
      <c r="F34">
        <v>1</v>
      </c>
      <c r="G34">
        <v>1</v>
      </c>
      <c r="H34">
        <v>39</v>
      </c>
      <c r="I34">
        <v>39</v>
      </c>
    </row>
    <row r="35" spans="1:9" x14ac:dyDescent="0.25">
      <c r="A35" t="s">
        <v>39</v>
      </c>
      <c r="B35">
        <v>0</v>
      </c>
      <c r="C35">
        <v>0</v>
      </c>
      <c r="E35">
        <v>11040</v>
      </c>
      <c r="F35">
        <v>0</v>
      </c>
      <c r="G35">
        <v>0</v>
      </c>
    </row>
    <row r="36" spans="1:9" x14ac:dyDescent="0.25">
      <c r="A36" t="s">
        <v>40</v>
      </c>
      <c r="B36">
        <v>386</v>
      </c>
      <c r="C36">
        <v>386</v>
      </c>
      <c r="E36">
        <v>196310</v>
      </c>
      <c r="F36">
        <v>0</v>
      </c>
      <c r="G36">
        <v>0</v>
      </c>
      <c r="H36">
        <v>79</v>
      </c>
      <c r="I36">
        <v>79</v>
      </c>
    </row>
    <row r="37" spans="1:9" x14ac:dyDescent="0.25">
      <c r="A37" t="s">
        <v>41</v>
      </c>
      <c r="B37">
        <v>106</v>
      </c>
      <c r="C37">
        <v>106</v>
      </c>
      <c r="E37">
        <v>66545</v>
      </c>
      <c r="F37">
        <v>1</v>
      </c>
      <c r="G37">
        <v>1</v>
      </c>
      <c r="H37">
        <v>47</v>
      </c>
      <c r="I37">
        <v>47</v>
      </c>
    </row>
    <row r="38" spans="1:9" x14ac:dyDescent="0.25">
      <c r="A38" t="s">
        <v>44</v>
      </c>
      <c r="B38">
        <v>466</v>
      </c>
      <c r="C38">
        <v>466</v>
      </c>
      <c r="E38">
        <v>205842</v>
      </c>
      <c r="F38">
        <v>1</v>
      </c>
      <c r="G38">
        <v>1</v>
      </c>
      <c r="H38">
        <v>86</v>
      </c>
      <c r="I38">
        <v>86</v>
      </c>
    </row>
    <row r="39" spans="1:9" x14ac:dyDescent="0.25">
      <c r="A39" t="s">
        <v>45</v>
      </c>
      <c r="B39">
        <v>443</v>
      </c>
      <c r="C39">
        <v>443</v>
      </c>
      <c r="E39">
        <v>183863</v>
      </c>
      <c r="F39">
        <v>1</v>
      </c>
      <c r="G39">
        <v>1</v>
      </c>
      <c r="H39">
        <v>81</v>
      </c>
      <c r="I39">
        <v>81</v>
      </c>
    </row>
    <row r="41" spans="1:9" x14ac:dyDescent="0.25">
      <c r="A41" t="s">
        <v>79</v>
      </c>
      <c r="B41">
        <v>20781</v>
      </c>
      <c r="C41">
        <v>16959</v>
      </c>
    </row>
  </sheetData>
  <mergeCells count="6">
    <mergeCell ref="H28:I28"/>
    <mergeCell ref="A17:A19"/>
    <mergeCell ref="A22:A26"/>
    <mergeCell ref="B28:C28"/>
    <mergeCell ref="D28:E28"/>
    <mergeCell ref="F28:G28"/>
  </mergeCells>
  <conditionalFormatting sqref="G2:G11">
    <cfRule type="cellIs" dxfId="3" priority="2" operator="equal">
      <formula>FALSE</formula>
    </cfRule>
  </conditionalFormatting>
  <conditionalFormatting sqref="G2:G11">
    <cfRule type="cellIs" dxfId="2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CBCA-5FCB-4E19-90CD-E63D4EDF1841}">
  <dimension ref="A1:E14"/>
  <sheetViews>
    <sheetView workbookViewId="0">
      <selection activeCell="E28" sqref="E28"/>
    </sheetView>
  </sheetViews>
  <sheetFormatPr defaultRowHeight="15" x14ac:dyDescent="0.25"/>
  <cols>
    <col min="1" max="1" width="23.140625" bestFit="1" customWidth="1"/>
    <col min="2" max="2" width="28.42578125" customWidth="1"/>
    <col min="3" max="3" width="26.5703125" customWidth="1"/>
    <col min="4" max="4" width="40.28515625" bestFit="1" customWidth="1"/>
    <col min="5" max="5" width="40.85546875" customWidth="1"/>
  </cols>
  <sheetData>
    <row r="1" spans="1:5" ht="30" customHeight="1" thickBot="1" x14ac:dyDescent="0.3">
      <c r="A1" s="12"/>
      <c r="B1" s="24" t="s">
        <v>94</v>
      </c>
      <c r="C1" s="25"/>
      <c r="D1" s="26" t="s">
        <v>95</v>
      </c>
      <c r="E1" s="27"/>
    </row>
    <row r="2" spans="1:5" ht="30.75" thickBot="1" x14ac:dyDescent="0.3">
      <c r="A2" s="13" t="s">
        <v>96</v>
      </c>
      <c r="B2" s="14" t="s">
        <v>97</v>
      </c>
      <c r="C2" s="14" t="s">
        <v>93</v>
      </c>
      <c r="D2" s="15" t="s">
        <v>97</v>
      </c>
      <c r="E2" s="15" t="s">
        <v>98</v>
      </c>
    </row>
    <row r="3" spans="1:5" ht="45.75" thickBot="1" x14ac:dyDescent="0.3">
      <c r="A3" s="18" t="s">
        <v>83</v>
      </c>
      <c r="B3" s="17" t="s">
        <v>54</v>
      </c>
      <c r="C3" s="17" t="s">
        <v>55</v>
      </c>
      <c r="D3" s="31" t="s">
        <v>99</v>
      </c>
      <c r="E3" s="21" t="s">
        <v>101</v>
      </c>
    </row>
    <row r="4" spans="1:5" ht="24" customHeight="1" thickBot="1" x14ac:dyDescent="0.3">
      <c r="A4" s="18" t="s">
        <v>84</v>
      </c>
      <c r="B4" s="17" t="s">
        <v>54</v>
      </c>
      <c r="C4" s="17" t="s">
        <v>54</v>
      </c>
      <c r="D4" s="32"/>
      <c r="E4" s="28" t="s">
        <v>100</v>
      </c>
    </row>
    <row r="5" spans="1:5" ht="15.75" thickBot="1" x14ac:dyDescent="0.3">
      <c r="A5" s="18" t="s">
        <v>85</v>
      </c>
      <c r="B5" s="17" t="s">
        <v>54</v>
      </c>
      <c r="C5" s="17" t="s">
        <v>54</v>
      </c>
      <c r="D5" s="32"/>
      <c r="E5" s="29"/>
    </row>
    <row r="6" spans="1:5" ht="15.75" thickBot="1" x14ac:dyDescent="0.3">
      <c r="A6" s="16" t="s">
        <v>86</v>
      </c>
      <c r="B6" s="17" t="s">
        <v>54</v>
      </c>
      <c r="C6" s="17" t="s">
        <v>55</v>
      </c>
      <c r="D6" s="32"/>
      <c r="E6" s="29"/>
    </row>
    <row r="7" spans="1:5" ht="15.75" thickBot="1" x14ac:dyDescent="0.3">
      <c r="A7" s="16" t="s">
        <v>87</v>
      </c>
      <c r="B7" s="17" t="s">
        <v>54</v>
      </c>
      <c r="C7" s="17" t="s">
        <v>55</v>
      </c>
      <c r="D7" s="32"/>
      <c r="E7" s="29"/>
    </row>
    <row r="8" spans="1:5" ht="15.75" thickBot="1" x14ac:dyDescent="0.3">
      <c r="A8" s="16" t="s">
        <v>88</v>
      </c>
      <c r="B8" s="17" t="s">
        <v>54</v>
      </c>
      <c r="C8" s="17" t="s">
        <v>55</v>
      </c>
      <c r="D8" s="32"/>
      <c r="E8" s="29"/>
    </row>
    <row r="9" spans="1:5" ht="15.75" thickBot="1" x14ac:dyDescent="0.3">
      <c r="A9" s="16" t="s">
        <v>89</v>
      </c>
      <c r="B9" s="17" t="s">
        <v>54</v>
      </c>
      <c r="C9" s="17" t="s">
        <v>55</v>
      </c>
      <c r="D9" s="32"/>
      <c r="E9" s="29"/>
    </row>
    <row r="10" spans="1:5" ht="15.75" thickBot="1" x14ac:dyDescent="0.3">
      <c r="A10" s="16" t="s">
        <v>90</v>
      </c>
      <c r="B10" s="17" t="s">
        <v>54</v>
      </c>
      <c r="C10" s="17" t="s">
        <v>55</v>
      </c>
      <c r="D10" s="32"/>
      <c r="E10" s="29"/>
    </row>
    <row r="11" spans="1:5" ht="15.75" thickBot="1" x14ac:dyDescent="0.3">
      <c r="A11" s="16" t="s">
        <v>91</v>
      </c>
      <c r="B11" s="17" t="s">
        <v>54</v>
      </c>
      <c r="C11" s="17" t="s">
        <v>55</v>
      </c>
      <c r="D11" s="32"/>
      <c r="E11" s="29"/>
    </row>
    <row r="12" spans="1:5" ht="15.75" thickBot="1" x14ac:dyDescent="0.3">
      <c r="A12" s="16" t="s">
        <v>92</v>
      </c>
      <c r="B12" s="17" t="s">
        <v>54</v>
      </c>
      <c r="C12" s="17" t="s">
        <v>55</v>
      </c>
      <c r="D12" s="33"/>
      <c r="E12" s="30"/>
    </row>
    <row r="13" spans="1:5" x14ac:dyDescent="0.25">
      <c r="A13" s="19"/>
    </row>
    <row r="14" spans="1:5" x14ac:dyDescent="0.25">
      <c r="A14" s="20"/>
    </row>
  </sheetData>
  <mergeCells count="4">
    <mergeCell ref="B1:C1"/>
    <mergeCell ref="D1:E1"/>
    <mergeCell ref="E4:E12"/>
    <mergeCell ref="D3:D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20251-92DD-4DCD-8E77-3426B46002BC}">
  <dimension ref="A1:G11"/>
  <sheetViews>
    <sheetView tabSelected="1" workbookViewId="0">
      <selection sqref="A1:B11"/>
    </sheetView>
  </sheetViews>
  <sheetFormatPr defaultRowHeight="15" x14ac:dyDescent="0.25"/>
  <cols>
    <col min="1" max="1" width="13.42578125" bestFit="1" customWidth="1"/>
    <col min="2" max="2" width="17.5703125" bestFit="1" customWidth="1"/>
    <col min="3" max="3" width="11" bestFit="1" customWidth="1"/>
    <col min="4" max="4" width="11.140625" bestFit="1" customWidth="1"/>
    <col min="5" max="5" width="14.7109375" bestFit="1" customWidth="1"/>
    <col min="6" max="6" width="26.42578125" bestFit="1" customWidth="1"/>
    <col min="7" max="7" width="6.42578125" bestFit="1" customWidth="1"/>
  </cols>
  <sheetData>
    <row r="1" spans="1:7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23</v>
      </c>
      <c r="F1" s="1" t="s">
        <v>13</v>
      </c>
      <c r="G1" s="1" t="s">
        <v>14</v>
      </c>
    </row>
    <row r="2" spans="1:7" x14ac:dyDescent="0.25">
      <c r="A2" s="2" t="s">
        <v>5</v>
      </c>
      <c r="B2" s="2">
        <v>986</v>
      </c>
      <c r="C2" s="2"/>
      <c r="D2" s="2"/>
      <c r="E2" s="2"/>
      <c r="F2" s="2"/>
      <c r="G2" t="b">
        <f t="shared" ref="G2:G11" si="0">B2=F2</f>
        <v>0</v>
      </c>
    </row>
    <row r="3" spans="1:7" x14ac:dyDescent="0.25">
      <c r="A3" s="2" t="s">
        <v>7</v>
      </c>
      <c r="B3" s="2">
        <v>9465692</v>
      </c>
      <c r="C3" s="2"/>
      <c r="D3" s="2"/>
      <c r="E3" s="2"/>
      <c r="F3" s="2"/>
      <c r="G3" t="b">
        <f t="shared" si="0"/>
        <v>0</v>
      </c>
    </row>
    <row r="4" spans="1:7" x14ac:dyDescent="0.25">
      <c r="A4" s="3" t="s">
        <v>4</v>
      </c>
      <c r="B4" s="3">
        <v>24021212</v>
      </c>
      <c r="C4" s="4"/>
      <c r="D4" s="4"/>
      <c r="E4" s="4"/>
      <c r="F4" s="4"/>
      <c r="G4" t="b">
        <f t="shared" si="0"/>
        <v>0</v>
      </c>
    </row>
    <row r="5" spans="1:7" x14ac:dyDescent="0.25">
      <c r="A5" t="s">
        <v>15</v>
      </c>
      <c r="B5">
        <v>583322141</v>
      </c>
      <c r="G5" t="b">
        <f t="shared" si="0"/>
        <v>0</v>
      </c>
    </row>
    <row r="6" spans="1:7" x14ac:dyDescent="0.25">
      <c r="A6" t="s">
        <v>1</v>
      </c>
      <c r="B6">
        <v>2387103254</v>
      </c>
      <c r="G6" t="b">
        <f t="shared" si="0"/>
        <v>0</v>
      </c>
    </row>
    <row r="7" spans="1:7" x14ac:dyDescent="0.25">
      <c r="A7" t="s">
        <v>2</v>
      </c>
      <c r="B7">
        <v>2992519365</v>
      </c>
      <c r="G7" t="b">
        <f t="shared" si="0"/>
        <v>0</v>
      </c>
    </row>
    <row r="8" spans="1:7" x14ac:dyDescent="0.25">
      <c r="A8" t="s">
        <v>3</v>
      </c>
      <c r="B8">
        <v>216699289</v>
      </c>
      <c r="G8" t="b">
        <f t="shared" si="0"/>
        <v>0</v>
      </c>
    </row>
    <row r="9" spans="1:7" x14ac:dyDescent="0.25">
      <c r="A9" t="s">
        <v>6</v>
      </c>
      <c r="B9">
        <v>73742167</v>
      </c>
      <c r="G9" t="b">
        <f t="shared" si="0"/>
        <v>0</v>
      </c>
    </row>
    <row r="10" spans="1:7" x14ac:dyDescent="0.25">
      <c r="A10" t="s">
        <v>8</v>
      </c>
      <c r="B10">
        <v>1831724330</v>
      </c>
      <c r="G10" t="b">
        <f t="shared" si="0"/>
        <v>0</v>
      </c>
    </row>
    <row r="11" spans="1:7" x14ac:dyDescent="0.25">
      <c r="A11" t="s">
        <v>9</v>
      </c>
      <c r="B11">
        <v>2654224728</v>
      </c>
      <c r="G11" t="b">
        <f t="shared" si="0"/>
        <v>0</v>
      </c>
    </row>
  </sheetData>
  <conditionalFormatting sqref="G2:G11">
    <cfRule type="cellIs" dxfId="1" priority="2" operator="equal">
      <formula>FALSE</formula>
    </cfRule>
  </conditionalFormatting>
  <conditionalFormatting sqref="G2:G11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cdm_gold_202201</vt:lpstr>
      <vt:lpstr>cdm_gold_202207</vt:lpstr>
      <vt:lpstr>Sheet1</vt:lpstr>
      <vt:lpstr>cdm_gold_202201_new</vt:lpstr>
      <vt:lpstr>withinTheOP - cdm_gold_202301</vt:lpstr>
      <vt:lpstr> cdm_gold_202301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Yi Man</dc:creator>
  <cp:lastModifiedBy>Wai Yi Man</cp:lastModifiedBy>
  <dcterms:created xsi:type="dcterms:W3CDTF">2022-10-18T14:45:58Z</dcterms:created>
  <dcterms:modified xsi:type="dcterms:W3CDTF">2023-05-31T10:14:29Z</dcterms:modified>
</cp:coreProperties>
</file>