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orms0952_ox_ac_uk/Documents/Desktop/"/>
    </mc:Choice>
  </mc:AlternateContent>
  <xr:revisionPtr revIDLastSave="0" documentId="8_{73B59DF3-A302-4A43-9E1F-2FA871AD39C5}" xr6:coauthVersionLast="47" xr6:coauthVersionMax="47" xr10:uidLastSave="{00000000-0000-0000-0000-000000000000}"/>
  <bookViews>
    <workbookView xWindow="28680" yWindow="-120" windowWidth="29040" windowHeight="15720" tabRatio="798" activeTab="2" xr2:uid="{00000000-000D-0000-FFFF-FFFF00000000}"/>
  </bookViews>
  <sheets>
    <sheet name="UK" sheetId="6" r:id="rId1"/>
    <sheet name="Italy" sheetId="7" r:id="rId2"/>
    <sheet name="Germany" sheetId="8" r:id="rId3"/>
    <sheet name="France" sheetId="10" r:id="rId4"/>
    <sheet name="Spain" sheetId="9" r:id="rId5"/>
    <sheet name="Netherlands" sheetId="13" r:id="rId6"/>
  </sheets>
  <definedNames>
    <definedName name="_xlnm._FilterDatabase" localSheetId="3" hidden="1">France!$A$1:$C$12</definedName>
    <definedName name="_xlnm._FilterDatabase" localSheetId="2" hidden="1">Germany!$A$1:$C$18</definedName>
    <definedName name="_xlnm._FilterDatabase" localSheetId="0" hidden="1">UK!$A$1:$A$199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9" i="6" l="1"/>
  <c r="C193" i="6"/>
  <c r="C188" i="6"/>
  <c r="C171" i="6"/>
  <c r="C170" i="6"/>
  <c r="C165" i="6"/>
  <c r="C163" i="6"/>
  <c r="C144" i="6"/>
  <c r="C136" i="6"/>
  <c r="C135" i="6"/>
  <c r="C130" i="6"/>
  <c r="C127" i="6"/>
  <c r="C123" i="6"/>
  <c r="C120" i="6"/>
  <c r="C118" i="6"/>
  <c r="C107" i="6"/>
  <c r="C100" i="6"/>
  <c r="C98" i="6"/>
  <c r="C88" i="6"/>
  <c r="C86" i="6"/>
  <c r="C85" i="6"/>
  <c r="C72" i="6"/>
  <c r="C71" i="6"/>
  <c r="C63" i="6"/>
  <c r="C59" i="6"/>
  <c r="C57" i="6"/>
  <c r="C56" i="6"/>
  <c r="C54" i="6"/>
  <c r="C49" i="6"/>
  <c r="C47" i="6"/>
  <c r="C46" i="6"/>
  <c r="C44" i="6"/>
  <c r="C43" i="6"/>
  <c r="C31" i="6"/>
  <c r="C30" i="6"/>
  <c r="C27" i="6"/>
  <c r="C25" i="6"/>
  <c r="C21" i="6"/>
  <c r="C16" i="6"/>
  <c r="C13" i="6"/>
  <c r="C8" i="6"/>
  <c r="C4" i="6"/>
</calcChain>
</file>

<file path=xl/sharedStrings.xml><?xml version="1.0" encoding="utf-8"?>
<sst xmlns="http://schemas.openxmlformats.org/spreadsheetml/2006/main" count="259" uniqueCount="241">
  <si>
    <t>specialty_source_value</t>
  </si>
  <si>
    <t>Paramedic</t>
  </si>
  <si>
    <t>Social Worker</t>
  </si>
  <si>
    <t>General Medical Practitioner</t>
  </si>
  <si>
    <t>Community Practitioner</t>
  </si>
  <si>
    <t>Health Care Support Worker</t>
  </si>
  <si>
    <t>Receptionist</t>
  </si>
  <si>
    <t>Clerical Worker</t>
  </si>
  <si>
    <t>Art Therapist Manager</t>
  </si>
  <si>
    <t>Healthcare Assistant</t>
  </si>
  <si>
    <t>System Administrator</t>
  </si>
  <si>
    <t>Community Team Manager</t>
  </si>
  <si>
    <t>Salaried General Practitioner</t>
  </si>
  <si>
    <t>Community Administrator</t>
  </si>
  <si>
    <t>Student Practice Nurse</t>
  </si>
  <si>
    <t>Desktop Support Administrator</t>
  </si>
  <si>
    <t>Senior Administrator</t>
  </si>
  <si>
    <t>Student Nurse - Adult Branch</t>
  </si>
  <si>
    <t>Secretary</t>
  </si>
  <si>
    <t>Sessional GP</t>
  </si>
  <si>
    <t>GP Registrar</t>
  </si>
  <si>
    <t>Medical Secretary</t>
  </si>
  <si>
    <t>Consultant</t>
  </si>
  <si>
    <t>Pharmacist</t>
  </si>
  <si>
    <t>Phlebotomist</t>
  </si>
  <si>
    <t>Locum GP</t>
  </si>
  <si>
    <t>Student District Nurse</t>
  </si>
  <si>
    <t>Dispenser</t>
  </si>
  <si>
    <t>Student Community Mental Health Nurse</t>
  </si>
  <si>
    <t>Paramedic Manager</t>
  </si>
  <si>
    <t>Clinical Coder</t>
  </si>
  <si>
    <t>Student School Nurse</t>
  </si>
  <si>
    <t>Community Nurse</t>
  </si>
  <si>
    <t>Medical Records Manager</t>
  </si>
  <si>
    <t>Associate Practitioner - General Practitioner</t>
  </si>
  <si>
    <t>Appointments Clerk</t>
  </si>
  <si>
    <t>System Worker</t>
  </si>
  <si>
    <t>Medical Records Clerk</t>
  </si>
  <si>
    <t>Technician - Admin &amp; Clerical</t>
  </si>
  <si>
    <t>Assistant Practitioner</t>
  </si>
  <si>
    <t>Helpdesk Administrator</t>
  </si>
  <si>
    <t>Physiotherapist</t>
  </si>
  <si>
    <t>Clinical Assistant</t>
  </si>
  <si>
    <t>Desktop Support Technician</t>
  </si>
  <si>
    <t>Practitioner</t>
  </si>
  <si>
    <t>Paramedic Specialist Practitioner</t>
  </si>
  <si>
    <t>Clinical Application Administrator</t>
  </si>
  <si>
    <t>Medical Technical Officer - Pharmacy</t>
  </si>
  <si>
    <t>Advanced Practitioner</t>
  </si>
  <si>
    <t>Network Administrator</t>
  </si>
  <si>
    <t>Health Records Administrator</t>
  </si>
  <si>
    <t>Health Records Clerk</t>
  </si>
  <si>
    <t>Other Community Health Service - Admin Clerk</t>
  </si>
  <si>
    <t>Assistant GP</t>
  </si>
  <si>
    <t>Midwife</t>
  </si>
  <si>
    <t>Chiropodist/Podiatrist</t>
  </si>
  <si>
    <t>Associate Specialist</t>
  </si>
  <si>
    <t>Associate Practitioner</t>
  </si>
  <si>
    <t>Helper/Assistant</t>
  </si>
  <si>
    <t>Other Community Health Service</t>
  </si>
  <si>
    <t>Medical Student</t>
  </si>
  <si>
    <t>Information Officer</t>
  </si>
  <si>
    <t>Physician Assistant</t>
  </si>
  <si>
    <t>Specialist Practitioner</t>
  </si>
  <si>
    <t>Dietitian</t>
  </si>
  <si>
    <t>Counsellor</t>
  </si>
  <si>
    <t>Helpdesk Technician</t>
  </si>
  <si>
    <t>Staff Grade</t>
  </si>
  <si>
    <t>Network Technician</t>
  </si>
  <si>
    <t>Clinical Team Manager</t>
  </si>
  <si>
    <t>Modern Matron</t>
  </si>
  <si>
    <t>Specialist Nurse Practitioner</t>
  </si>
  <si>
    <t>Physiotherapist Specialist Practitioner</t>
  </si>
  <si>
    <t>Officer</t>
  </si>
  <si>
    <t>Analyst</t>
  </si>
  <si>
    <t>Caldicott Guardian</t>
  </si>
  <si>
    <t>Availability Monitor</t>
  </si>
  <si>
    <t>Osteopath</t>
  </si>
  <si>
    <t>Physiotherapist Manager</t>
  </si>
  <si>
    <t>Midwife - Manager</t>
  </si>
  <si>
    <t>Staff Nurse</t>
  </si>
  <si>
    <t>House Officer - Post Registration</t>
  </si>
  <si>
    <t>Clinical Director - Medical</t>
  </si>
  <si>
    <t>Deputising Doctor</t>
  </si>
  <si>
    <t>Radiologist</t>
  </si>
  <si>
    <t>Physiotherapist Consultant</t>
  </si>
  <si>
    <t>Child Protection worker</t>
  </si>
  <si>
    <t>Trainee Practitioner</t>
  </si>
  <si>
    <t>Chiropodist/Podiatrist Manager</t>
  </si>
  <si>
    <t>Patient Welfare Officer</t>
  </si>
  <si>
    <t>Ward Manager</t>
  </si>
  <si>
    <t>Social Care Support Worker</t>
  </si>
  <si>
    <t>Art Therapist</t>
  </si>
  <si>
    <t>Porter</t>
  </si>
  <si>
    <t>Therapist</t>
  </si>
  <si>
    <t>Intermediate Care staff</t>
  </si>
  <si>
    <t>Medical Technical Officer</t>
  </si>
  <si>
    <t>Sister/Charge Nurse</t>
  </si>
  <si>
    <t>Paramedic Consultant</t>
  </si>
  <si>
    <t>Senior House Officer</t>
  </si>
  <si>
    <t>Orthoptist Manager</t>
  </si>
  <si>
    <t>Art Therapist Specialist Practitioner</t>
  </si>
  <si>
    <t>Other Community Health Service - Social Care Worker</t>
  </si>
  <si>
    <t>Hospital Practitioner</t>
  </si>
  <si>
    <t>Finance Director</t>
  </si>
  <si>
    <t>Pre-reg Pharmacist</t>
  </si>
  <si>
    <t>Researcher</t>
  </si>
  <si>
    <t>Occupational Therapist Manager</t>
  </si>
  <si>
    <t>Call Operator</t>
  </si>
  <si>
    <t>Chiropodist/Podiatrist Specialist Practitioner</t>
  </si>
  <si>
    <t>Clinical Director</t>
  </si>
  <si>
    <t>Radiographer</t>
  </si>
  <si>
    <t>Ward Clerk</t>
  </si>
  <si>
    <t>Dietitian Manager</t>
  </si>
  <si>
    <t>Waiting List Clerk</t>
  </si>
  <si>
    <t>Manager</t>
  </si>
  <si>
    <t>Psychotherapist</t>
  </si>
  <si>
    <t>Chiropodist/Podiatrist Consultant</t>
  </si>
  <si>
    <t>Clinical Psychologist</t>
  </si>
  <si>
    <t>Occupational Therapist</t>
  </si>
  <si>
    <t>House Officer - Pre Registration</t>
  </si>
  <si>
    <t>Dietitian Consultant</t>
  </si>
  <si>
    <t>Dietitian Specialist Practitioner</t>
  </si>
  <si>
    <t>Optometrist</t>
  </si>
  <si>
    <t>Trust Grade Doctor - SHO level</t>
  </si>
  <si>
    <t>Associate Practitioner - Nurse</t>
  </si>
  <si>
    <t>Art Therapist Consultant</t>
  </si>
  <si>
    <t>Specialist Registrar</t>
  </si>
  <si>
    <t>Regional Dental Officer</t>
  </si>
  <si>
    <t>Technician - Healthcare Scientists</t>
  </si>
  <si>
    <t>Healthcare Scientist</t>
  </si>
  <si>
    <t>Nurse Consultant</t>
  </si>
  <si>
    <t>Radiographer - Diagnostic, Specialist Practitioner</t>
  </si>
  <si>
    <t>Midwife - Specialist Practitioner</t>
  </si>
  <si>
    <t>Nurse Manager</t>
  </si>
  <si>
    <t>Dental Assistant Clinical Director</t>
  </si>
  <si>
    <t>Occupational Therapy Specialist Practitioner</t>
  </si>
  <si>
    <t>Healthcare Cadet</t>
  </si>
  <si>
    <t>Nursery manager</t>
  </si>
  <si>
    <t>Gateway Worker</t>
  </si>
  <si>
    <t>Senior Manager</t>
  </si>
  <si>
    <t>Chief Executive</t>
  </si>
  <si>
    <t>Trainer</t>
  </si>
  <si>
    <t>Audiologist</t>
  </si>
  <si>
    <t>Technician - Additional Clinical Services</t>
  </si>
  <si>
    <t>Multi Therapist</t>
  </si>
  <si>
    <t>Waiting List Manager</t>
  </si>
  <si>
    <t>Outpatient Manager</t>
  </si>
  <si>
    <t>Radiographer - Diagnostic</t>
  </si>
  <si>
    <t>Community Worker (children)</t>
  </si>
  <si>
    <t>Student Community Practitioner</t>
  </si>
  <si>
    <t>Trust Grade Doctor - Career Grade level</t>
  </si>
  <si>
    <t>Trust Grade Doctor - Specialist Registrar level</t>
  </si>
  <si>
    <t>Multi Therapist Specialist Practitioner</t>
  </si>
  <si>
    <t>Approved Social Worker</t>
  </si>
  <si>
    <t>Clinical Medical Officer</t>
  </si>
  <si>
    <t>Healthcare Science Assistant</t>
  </si>
  <si>
    <t>Asst. Clinical Medical Officer</t>
  </si>
  <si>
    <t>Medical Director</t>
  </si>
  <si>
    <t>Interpreter</t>
  </si>
  <si>
    <t>Audit Manager</t>
  </si>
  <si>
    <t>Psychiatrist</t>
  </si>
  <si>
    <t>Social work assistant (mental health)</t>
  </si>
  <si>
    <t>Enrolled Nurse</t>
  </si>
  <si>
    <t>Mental Health Act Administrator</t>
  </si>
  <si>
    <t>Technician - PS&amp;T</t>
  </si>
  <si>
    <t>Student Technician</t>
  </si>
  <si>
    <t>Radiographer - Diagnostic, Manager</t>
  </si>
  <si>
    <t>Community Mental Health Nurse</t>
  </si>
  <si>
    <t>Health Visitor</t>
  </si>
  <si>
    <t>Assistant Psychologist</t>
  </si>
  <si>
    <t>Support, Time, Recovery Worker</t>
  </si>
  <si>
    <t>Biomedical Scientist</t>
  </si>
  <si>
    <t>Trust Grade Doctor - House Officer level</t>
  </si>
  <si>
    <t>Student Physiotherapist</t>
  </si>
  <si>
    <t>Complaints Investigator</t>
  </si>
  <si>
    <t>Social services care manager (adults)</t>
  </si>
  <si>
    <t>Intermediate Care worker</t>
  </si>
  <si>
    <t>Directory of Services Coordinator</t>
  </si>
  <si>
    <t>Senior social worker (adults)</t>
  </si>
  <si>
    <t>Senior social worker (mental health)</t>
  </si>
  <si>
    <t>Home Care organiser</t>
  </si>
  <si>
    <t>Director of Public Health</t>
  </si>
  <si>
    <t>Social work assistant (adults)</t>
  </si>
  <si>
    <t>Social work team manager (adults)</t>
  </si>
  <si>
    <t>Senior Clinical Medical Officer</t>
  </si>
  <si>
    <t>Nursery Nurse</t>
  </si>
  <si>
    <t>Social services senior management</t>
  </si>
  <si>
    <t>Director of Nursing</t>
  </si>
  <si>
    <t>Chaplain</t>
  </si>
  <si>
    <t>Midwife - Sister/Charge Nurse</t>
  </si>
  <si>
    <t>Nursing Cadet</t>
  </si>
  <si>
    <t>Specialist Healthcare Science Practitioner</t>
  </si>
  <si>
    <t>Midwife - Consultant</t>
  </si>
  <si>
    <t>Trainee Scientist</t>
  </si>
  <si>
    <t>Student Health Visitor</t>
  </si>
  <si>
    <t>Other Executive Director</t>
  </si>
  <si>
    <t>Community Learning Disabilities Nurse</t>
  </si>
  <si>
    <t>Include</t>
  </si>
  <si>
    <t>unit_cost</t>
  </si>
  <si>
    <t>General practitioner</t>
  </si>
  <si>
    <t>specialty_concept_id</t>
  </si>
  <si>
    <t>Gastroenterology</t>
  </si>
  <si>
    <t>Neuropsychiatry</t>
  </si>
  <si>
    <t>Pulmonary Disease</t>
  </si>
  <si>
    <t>Diabetic medicine</t>
  </si>
  <si>
    <t>Neurology</t>
  </si>
  <si>
    <t>Psychiatry</t>
  </si>
  <si>
    <t>General Practice</t>
  </si>
  <si>
    <t>Otolaryngology</t>
  </si>
  <si>
    <t>Psychotherapy</t>
  </si>
  <si>
    <t>Pediatric Medicine</t>
  </si>
  <si>
    <t>Dermatology</t>
  </si>
  <si>
    <t>Rheumatology</t>
  </si>
  <si>
    <t>Cardiology</t>
  </si>
  <si>
    <t>Child and Adolescent Psychiatry</t>
  </si>
  <si>
    <t>Urology</t>
  </si>
  <si>
    <t>Ophthalmology</t>
  </si>
  <si>
    <t>Gynaecology</t>
  </si>
  <si>
    <t>Orthopaedic Surgery</t>
  </si>
  <si>
    <t>Paediatric Medicine</t>
  </si>
  <si>
    <t>Obstetrics / Gynaecology</t>
  </si>
  <si>
    <t xml:space="preserve">Family medicine </t>
  </si>
  <si>
    <t>Primary Care Nursing</t>
  </si>
  <si>
    <t xml:space="preserve">Paediatrics </t>
  </si>
  <si>
    <t xml:space="preserve">Medical emergency </t>
  </si>
  <si>
    <t xml:space="preserve">Midwife care services to women </t>
  </si>
  <si>
    <t xml:space="preserve">Gynaecology </t>
  </si>
  <si>
    <t xml:space="preserve">Dentistry </t>
  </si>
  <si>
    <t xml:space="preserve">Social workers </t>
  </si>
  <si>
    <t xml:space="preserve">Dermatology </t>
  </si>
  <si>
    <t xml:space="preserve">Urology </t>
  </si>
  <si>
    <t>Respiratory</t>
  </si>
  <si>
    <t>description_athena</t>
  </si>
  <si>
    <t>visit_concept_id</t>
  </si>
  <si>
    <t>Emergency Room and Inpatient Visit</t>
  </si>
  <si>
    <t>Inpatient visit</t>
  </si>
  <si>
    <t>Outpatient visit</t>
  </si>
  <si>
    <t>Emergency room visit</t>
  </si>
  <si>
    <t>Home visit</t>
  </si>
  <si>
    <t xml:space="preserve">Include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</si>
</sst>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/>
    <xf numFmtId="168" fontId="5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A9BA-29D8-42B7-B84D-D6A675783481}">
  <dimension ref="A1:C199"/>
  <sheetViews>
    <sheetView workbookViewId="0">
      <selection activeCell="A5" sqref="A5"/>
    </sheetView>
  </sheetViews>
  <sheetFormatPr defaultColWidth="8.54296875" defaultRowHeight="14.5" x14ac:dyDescent="0.35"/>
  <cols>
    <col min="1" max="1" width="47.453125" style="7" bestFit="1" customWidth="1"/>
    <col min="2" max="2" width="8.54296875" style="7"/>
    <col min="3" max="3" width="12" style="7" bestFit="1" customWidth="1"/>
    <col min="4" max="16384" width="8.54296875" style="7"/>
  </cols>
  <sheetData>
    <row r="1" spans="1:3" ht="15.5" x14ac:dyDescent="0.35">
      <c r="A1" s="5" t="s">
        <v>0</v>
      </c>
      <c r="B1" s="5" t="s">
        <v>198</v>
      </c>
      <c r="C1" s="6" t="s">
        <v>199</v>
      </c>
    </row>
    <row r="2" spans="1:3" x14ac:dyDescent="0.35">
      <c r="A2" s="7" t="s">
        <v>3</v>
      </c>
      <c r="B2" s="7">
        <v>1</v>
      </c>
      <c r="C2" s="8">
        <v>36</v>
      </c>
    </row>
    <row r="3" spans="1:3" x14ac:dyDescent="0.35">
      <c r="A3" s="7" t="s">
        <v>4</v>
      </c>
      <c r="B3" s="7">
        <v>1</v>
      </c>
      <c r="C3" s="8">
        <v>36</v>
      </c>
    </row>
    <row r="4" spans="1:3" x14ac:dyDescent="0.35">
      <c r="A4" s="7" t="s">
        <v>5</v>
      </c>
      <c r="B4" s="7">
        <v>1</v>
      </c>
      <c r="C4" s="8">
        <f>(46*(63/39))/60*15.5</f>
        <v>19.196153846153848</v>
      </c>
    </row>
    <row r="5" spans="1:3" x14ac:dyDescent="0.35">
      <c r="A5" s="7" t="s">
        <v>6</v>
      </c>
      <c r="B5" s="7">
        <v>0</v>
      </c>
    </row>
    <row r="6" spans="1:3" x14ac:dyDescent="0.35">
      <c r="A6" s="7" t="s">
        <v>7</v>
      </c>
      <c r="B6" s="7">
        <v>0</v>
      </c>
    </row>
    <row r="7" spans="1:3" x14ac:dyDescent="0.35">
      <c r="A7" s="7" t="s">
        <v>8</v>
      </c>
      <c r="B7" s="7">
        <v>0</v>
      </c>
    </row>
    <row r="8" spans="1:3" x14ac:dyDescent="0.35">
      <c r="A8" s="7" t="s">
        <v>9</v>
      </c>
      <c r="B8" s="7">
        <v>0</v>
      </c>
      <c r="C8" s="8">
        <f>(46*(63/39))/60*15.5</f>
        <v>19.196153846153848</v>
      </c>
    </row>
    <row r="9" spans="1:3" x14ac:dyDescent="0.35">
      <c r="A9" s="7" t="s">
        <v>10</v>
      </c>
      <c r="B9" s="7">
        <v>0</v>
      </c>
    </row>
    <row r="10" spans="1:3" x14ac:dyDescent="0.35">
      <c r="A10" s="7" t="s">
        <v>11</v>
      </c>
      <c r="B10" s="7">
        <v>0</v>
      </c>
    </row>
    <row r="11" spans="1:3" x14ac:dyDescent="0.35">
      <c r="A11" s="7" t="s">
        <v>12</v>
      </c>
      <c r="B11" s="7">
        <v>1</v>
      </c>
      <c r="C11" s="8">
        <v>36</v>
      </c>
    </row>
    <row r="12" spans="1:3" x14ac:dyDescent="0.35">
      <c r="A12" s="7" t="s">
        <v>13</v>
      </c>
      <c r="B12" s="7">
        <v>0</v>
      </c>
    </row>
    <row r="13" spans="1:3" x14ac:dyDescent="0.35">
      <c r="A13" s="7" t="s">
        <v>14</v>
      </c>
      <c r="B13" s="7">
        <v>0</v>
      </c>
      <c r="C13" s="8">
        <f>(46*(63/39))/60*15.5</f>
        <v>19.196153846153848</v>
      </c>
    </row>
    <row r="14" spans="1:3" x14ac:dyDescent="0.35">
      <c r="A14" s="7" t="s">
        <v>15</v>
      </c>
      <c r="B14" s="7">
        <v>0</v>
      </c>
    </row>
    <row r="15" spans="1:3" x14ac:dyDescent="0.35">
      <c r="A15" s="7" t="s">
        <v>16</v>
      </c>
      <c r="B15" s="7">
        <v>0</v>
      </c>
    </row>
    <row r="16" spans="1:3" x14ac:dyDescent="0.35">
      <c r="A16" s="7" t="s">
        <v>17</v>
      </c>
      <c r="B16" s="7">
        <v>0</v>
      </c>
      <c r="C16" s="8">
        <f>(46*(63/39))/60*15.5</f>
        <v>19.196153846153848</v>
      </c>
    </row>
    <row r="17" spans="1:3" x14ac:dyDescent="0.35">
      <c r="A17" s="7" t="s">
        <v>18</v>
      </c>
      <c r="B17" s="7">
        <v>0</v>
      </c>
    </row>
    <row r="18" spans="1:3" x14ac:dyDescent="0.35">
      <c r="A18" s="7" t="s">
        <v>19</v>
      </c>
      <c r="B18" s="7">
        <v>1</v>
      </c>
      <c r="C18" s="8">
        <v>36</v>
      </c>
    </row>
    <row r="19" spans="1:3" x14ac:dyDescent="0.35">
      <c r="A19" s="7" t="s">
        <v>20</v>
      </c>
      <c r="B19" s="7">
        <v>1</v>
      </c>
      <c r="C19" s="8">
        <v>36</v>
      </c>
    </row>
    <row r="20" spans="1:3" x14ac:dyDescent="0.35">
      <c r="A20" s="7" t="s">
        <v>21</v>
      </c>
      <c r="B20" s="7">
        <v>0</v>
      </c>
    </row>
    <row r="21" spans="1:3" x14ac:dyDescent="0.35">
      <c r="A21" s="7" t="s">
        <v>22</v>
      </c>
      <c r="B21" s="7">
        <v>1</v>
      </c>
      <c r="C21" s="8">
        <f>143/2</f>
        <v>71.5</v>
      </c>
    </row>
    <row r="22" spans="1:3" x14ac:dyDescent="0.35">
      <c r="A22" s="7" t="s">
        <v>23</v>
      </c>
      <c r="B22" s="7">
        <v>0</v>
      </c>
    </row>
    <row r="23" spans="1:3" x14ac:dyDescent="0.35">
      <c r="A23" s="7" t="s">
        <v>24</v>
      </c>
      <c r="B23" s="7">
        <v>0</v>
      </c>
    </row>
    <row r="24" spans="1:3" x14ac:dyDescent="0.35">
      <c r="A24" s="7" t="s">
        <v>25</v>
      </c>
      <c r="B24" s="7">
        <v>1</v>
      </c>
      <c r="C24" s="8">
        <v>36</v>
      </c>
    </row>
    <row r="25" spans="1:3" x14ac:dyDescent="0.35">
      <c r="A25" s="7" t="s">
        <v>26</v>
      </c>
      <c r="B25" s="7">
        <v>0</v>
      </c>
      <c r="C25" s="8">
        <f>(46*(63/39))/60*15.5</f>
        <v>19.196153846153848</v>
      </c>
    </row>
    <row r="26" spans="1:3" x14ac:dyDescent="0.35">
      <c r="A26" s="7" t="s">
        <v>27</v>
      </c>
      <c r="B26" s="7">
        <v>0</v>
      </c>
    </row>
    <row r="27" spans="1:3" x14ac:dyDescent="0.35">
      <c r="A27" s="7" t="s">
        <v>28</v>
      </c>
      <c r="B27" s="7">
        <v>0</v>
      </c>
      <c r="C27" s="8">
        <f>(46*(63/39))/60*15.5</f>
        <v>19.196153846153848</v>
      </c>
    </row>
    <row r="28" spans="1:3" x14ac:dyDescent="0.35">
      <c r="A28" s="7" t="s">
        <v>29</v>
      </c>
      <c r="B28" s="7">
        <v>0</v>
      </c>
    </row>
    <row r="29" spans="1:3" x14ac:dyDescent="0.35">
      <c r="A29" s="7" t="s">
        <v>30</v>
      </c>
      <c r="B29" s="7">
        <v>0</v>
      </c>
    </row>
    <row r="30" spans="1:3" x14ac:dyDescent="0.35">
      <c r="A30" s="7" t="s">
        <v>31</v>
      </c>
      <c r="B30" s="7">
        <v>0</v>
      </c>
      <c r="C30" s="8">
        <f>(46*(63/39))/60*15.5</f>
        <v>19.196153846153848</v>
      </c>
    </row>
    <row r="31" spans="1:3" x14ac:dyDescent="0.35">
      <c r="A31" s="7" t="s">
        <v>32</v>
      </c>
      <c r="B31" s="7">
        <v>1</v>
      </c>
      <c r="C31" s="8">
        <f>(46*(63/39))/60*15.5</f>
        <v>19.196153846153848</v>
      </c>
    </row>
    <row r="32" spans="1:3" x14ac:dyDescent="0.35">
      <c r="A32" s="7" t="s">
        <v>33</v>
      </c>
      <c r="B32" s="7">
        <v>0</v>
      </c>
    </row>
    <row r="33" spans="1:3" x14ac:dyDescent="0.35">
      <c r="A33" s="7" t="s">
        <v>34</v>
      </c>
      <c r="B33" s="7">
        <v>1</v>
      </c>
      <c r="C33" s="8">
        <v>36</v>
      </c>
    </row>
    <row r="34" spans="1:3" x14ac:dyDescent="0.35">
      <c r="A34" s="7" t="s">
        <v>35</v>
      </c>
      <c r="B34" s="7">
        <v>0</v>
      </c>
    </row>
    <row r="35" spans="1:3" x14ac:dyDescent="0.35">
      <c r="A35" s="7" t="s">
        <v>36</v>
      </c>
      <c r="B35" s="7">
        <v>0</v>
      </c>
    </row>
    <row r="36" spans="1:3" x14ac:dyDescent="0.35">
      <c r="A36" s="7" t="s">
        <v>37</v>
      </c>
      <c r="B36" s="7">
        <v>0</v>
      </c>
    </row>
    <row r="37" spans="1:3" x14ac:dyDescent="0.35">
      <c r="A37" s="7" t="s">
        <v>38</v>
      </c>
      <c r="B37" s="7">
        <v>0</v>
      </c>
    </row>
    <row r="38" spans="1:3" x14ac:dyDescent="0.35">
      <c r="A38" s="7" t="s">
        <v>39</v>
      </c>
      <c r="B38" s="7">
        <v>0</v>
      </c>
    </row>
    <row r="39" spans="1:3" x14ac:dyDescent="0.35">
      <c r="A39" s="7" t="s">
        <v>40</v>
      </c>
      <c r="B39" s="7">
        <v>0</v>
      </c>
    </row>
    <row r="40" spans="1:3" x14ac:dyDescent="0.35">
      <c r="A40" s="7" t="s">
        <v>41</v>
      </c>
      <c r="B40" s="7">
        <v>1</v>
      </c>
      <c r="C40" s="8">
        <v>41</v>
      </c>
    </row>
    <row r="41" spans="1:3" x14ac:dyDescent="0.35">
      <c r="A41" s="7" t="s">
        <v>42</v>
      </c>
      <c r="B41" s="7">
        <v>0</v>
      </c>
    </row>
    <row r="42" spans="1:3" x14ac:dyDescent="0.35">
      <c r="A42" s="7" t="s">
        <v>43</v>
      </c>
      <c r="B42" s="7">
        <v>0</v>
      </c>
    </row>
    <row r="43" spans="1:3" x14ac:dyDescent="0.35">
      <c r="A43" s="7" t="s">
        <v>44</v>
      </c>
      <c r="B43" s="7">
        <v>1</v>
      </c>
      <c r="C43" s="8">
        <f>(57*(89/49))/60*15.5</f>
        <v>26.74540816326531</v>
      </c>
    </row>
    <row r="44" spans="1:3" x14ac:dyDescent="0.35">
      <c r="A44" s="7" t="s">
        <v>45</v>
      </c>
      <c r="B44" s="7">
        <v>1</v>
      </c>
      <c r="C44" s="7">
        <f>57/2</f>
        <v>28.5</v>
      </c>
    </row>
    <row r="45" spans="1:3" x14ac:dyDescent="0.35">
      <c r="A45" s="7" t="s">
        <v>46</v>
      </c>
      <c r="B45" s="7">
        <v>0</v>
      </c>
    </row>
    <row r="46" spans="1:3" x14ac:dyDescent="0.35">
      <c r="A46" s="7" t="s">
        <v>47</v>
      </c>
      <c r="B46" s="7">
        <v>1</v>
      </c>
      <c r="C46" s="7">
        <f>ROUND(37/6,1)</f>
        <v>6.2</v>
      </c>
    </row>
    <row r="47" spans="1:3" x14ac:dyDescent="0.35">
      <c r="A47" s="7" t="s">
        <v>48</v>
      </c>
      <c r="B47" s="7">
        <v>1</v>
      </c>
      <c r="C47" s="8">
        <f>(57*(89/49))/60*15.5</f>
        <v>26.74540816326531</v>
      </c>
    </row>
    <row r="48" spans="1:3" x14ac:dyDescent="0.35">
      <c r="A48" s="7" t="s">
        <v>49</v>
      </c>
      <c r="B48" s="7">
        <v>0</v>
      </c>
    </row>
    <row r="49" spans="1:3" x14ac:dyDescent="0.35">
      <c r="A49" s="7" t="s">
        <v>1</v>
      </c>
      <c r="B49" s="7">
        <v>1</v>
      </c>
      <c r="C49" s="7">
        <f>46/2</f>
        <v>23</v>
      </c>
    </row>
    <row r="50" spans="1:3" x14ac:dyDescent="0.35">
      <c r="A50" s="7" t="s">
        <v>50</v>
      </c>
      <c r="B50" s="7">
        <v>0</v>
      </c>
    </row>
    <row r="51" spans="1:3" x14ac:dyDescent="0.35">
      <c r="A51" s="7" t="s">
        <v>51</v>
      </c>
      <c r="B51" s="7">
        <v>0</v>
      </c>
    </row>
    <row r="52" spans="1:3" x14ac:dyDescent="0.35">
      <c r="A52" s="7" t="s">
        <v>52</v>
      </c>
      <c r="B52" s="7">
        <v>0</v>
      </c>
    </row>
    <row r="53" spans="1:3" x14ac:dyDescent="0.35">
      <c r="A53" s="7" t="s">
        <v>53</v>
      </c>
      <c r="B53" s="7">
        <v>0</v>
      </c>
      <c r="C53" s="8">
        <v>36</v>
      </c>
    </row>
    <row r="54" spans="1:3" x14ac:dyDescent="0.35">
      <c r="A54" s="7" t="s">
        <v>54</v>
      </c>
      <c r="B54" s="7">
        <v>1</v>
      </c>
      <c r="C54" s="8">
        <f>119/60*15.5</f>
        <v>30.741666666666667</v>
      </c>
    </row>
    <row r="55" spans="1:3" x14ac:dyDescent="0.35">
      <c r="A55" s="7" t="s">
        <v>55</v>
      </c>
      <c r="B55" s="7">
        <v>1</v>
      </c>
      <c r="C55" s="8">
        <v>41</v>
      </c>
    </row>
    <row r="56" spans="1:3" x14ac:dyDescent="0.35">
      <c r="A56" s="7" t="s">
        <v>56</v>
      </c>
      <c r="B56" s="7">
        <v>1</v>
      </c>
      <c r="C56" s="8">
        <f>119/60*15.5</f>
        <v>30.741666666666667</v>
      </c>
    </row>
    <row r="57" spans="1:3" x14ac:dyDescent="0.35">
      <c r="A57" s="7" t="s">
        <v>57</v>
      </c>
      <c r="B57" s="7">
        <v>1</v>
      </c>
      <c r="C57" s="8">
        <f>119/60*15.5</f>
        <v>30.741666666666667</v>
      </c>
    </row>
    <row r="58" spans="1:3" x14ac:dyDescent="0.35">
      <c r="A58" s="7" t="s">
        <v>58</v>
      </c>
      <c r="B58" s="7">
        <v>0</v>
      </c>
    </row>
    <row r="59" spans="1:3" x14ac:dyDescent="0.35">
      <c r="A59" s="7" t="s">
        <v>59</v>
      </c>
      <c r="B59" s="7">
        <v>1</v>
      </c>
      <c r="C59" s="8">
        <f>119/60*15.5</f>
        <v>30.741666666666667</v>
      </c>
    </row>
    <row r="60" spans="1:3" x14ac:dyDescent="0.35">
      <c r="A60" s="7" t="s">
        <v>60</v>
      </c>
      <c r="B60" s="7">
        <v>0</v>
      </c>
    </row>
    <row r="61" spans="1:3" x14ac:dyDescent="0.35">
      <c r="A61" s="7" t="s">
        <v>61</v>
      </c>
      <c r="B61" s="7">
        <v>0</v>
      </c>
    </row>
    <row r="62" spans="1:3" x14ac:dyDescent="0.35">
      <c r="A62" s="7" t="s">
        <v>62</v>
      </c>
      <c r="B62" s="7">
        <v>0</v>
      </c>
    </row>
    <row r="63" spans="1:3" x14ac:dyDescent="0.35">
      <c r="A63" s="7" t="s">
        <v>63</v>
      </c>
      <c r="B63" s="7">
        <v>1</v>
      </c>
      <c r="C63" s="8">
        <f>119/60*15.5</f>
        <v>30.741666666666667</v>
      </c>
    </row>
    <row r="64" spans="1:3" x14ac:dyDescent="0.35">
      <c r="A64" s="7" t="s">
        <v>64</v>
      </c>
      <c r="B64" s="7">
        <v>1</v>
      </c>
      <c r="C64" s="8">
        <v>41</v>
      </c>
    </row>
    <row r="65" spans="1:3" x14ac:dyDescent="0.35">
      <c r="A65" s="7" t="s">
        <v>65</v>
      </c>
      <c r="B65" s="7">
        <v>1</v>
      </c>
      <c r="C65" s="8">
        <v>41</v>
      </c>
    </row>
    <row r="66" spans="1:3" x14ac:dyDescent="0.35">
      <c r="A66" s="7" t="s">
        <v>66</v>
      </c>
      <c r="B66" s="7">
        <v>0</v>
      </c>
    </row>
    <row r="67" spans="1:3" x14ac:dyDescent="0.35">
      <c r="B67" s="7">
        <v>0</v>
      </c>
    </row>
    <row r="68" spans="1:3" x14ac:dyDescent="0.35">
      <c r="A68" s="7" t="s">
        <v>67</v>
      </c>
      <c r="B68" s="7">
        <v>0</v>
      </c>
    </row>
    <row r="69" spans="1:3" x14ac:dyDescent="0.35">
      <c r="A69" s="7" t="s">
        <v>68</v>
      </c>
      <c r="B69" s="7">
        <v>0</v>
      </c>
    </row>
    <row r="70" spans="1:3" x14ac:dyDescent="0.35">
      <c r="A70" s="7" t="s">
        <v>69</v>
      </c>
      <c r="B70" s="7">
        <v>0</v>
      </c>
    </row>
    <row r="71" spans="1:3" x14ac:dyDescent="0.35">
      <c r="A71" s="7" t="s">
        <v>70</v>
      </c>
      <c r="B71" s="7">
        <v>1</v>
      </c>
      <c r="C71" s="8">
        <f>119/60*15.5</f>
        <v>30.741666666666667</v>
      </c>
    </row>
    <row r="72" spans="1:3" x14ac:dyDescent="0.35">
      <c r="A72" s="7" t="s">
        <v>71</v>
      </c>
      <c r="B72" s="7">
        <v>1</v>
      </c>
      <c r="C72" s="8">
        <f>(57*(89/49))/60*15.5</f>
        <v>26.74540816326531</v>
      </c>
    </row>
    <row r="73" spans="1:3" x14ac:dyDescent="0.35">
      <c r="A73" s="7" t="s">
        <v>72</v>
      </c>
      <c r="B73" s="7">
        <v>1</v>
      </c>
      <c r="C73" s="8">
        <v>55</v>
      </c>
    </row>
    <row r="74" spans="1:3" x14ac:dyDescent="0.35">
      <c r="A74" s="7" t="s">
        <v>73</v>
      </c>
      <c r="B74" s="7">
        <v>0</v>
      </c>
    </row>
    <row r="75" spans="1:3" x14ac:dyDescent="0.35">
      <c r="A75" s="7" t="s">
        <v>74</v>
      </c>
      <c r="B75" s="7">
        <v>0</v>
      </c>
    </row>
    <row r="76" spans="1:3" x14ac:dyDescent="0.35">
      <c r="A76" s="7" t="s">
        <v>75</v>
      </c>
      <c r="B76" s="7">
        <v>0</v>
      </c>
    </row>
    <row r="77" spans="1:3" x14ac:dyDescent="0.35">
      <c r="A77" s="7" t="s">
        <v>76</v>
      </c>
      <c r="B77" s="7">
        <v>0</v>
      </c>
    </row>
    <row r="78" spans="1:3" x14ac:dyDescent="0.35">
      <c r="A78" s="7" t="s">
        <v>77</v>
      </c>
      <c r="B78" s="7">
        <v>1</v>
      </c>
      <c r="C78" s="8">
        <v>55</v>
      </c>
    </row>
    <row r="79" spans="1:3" x14ac:dyDescent="0.35">
      <c r="A79" s="7" t="s">
        <v>78</v>
      </c>
      <c r="B79" s="7">
        <v>0</v>
      </c>
    </row>
    <row r="80" spans="1:3" x14ac:dyDescent="0.35">
      <c r="A80" s="7" t="s">
        <v>79</v>
      </c>
      <c r="B80" s="7">
        <v>0</v>
      </c>
    </row>
    <row r="81" spans="1:3" x14ac:dyDescent="0.35">
      <c r="A81" s="7" t="s">
        <v>80</v>
      </c>
      <c r="B81" s="7">
        <v>1</v>
      </c>
      <c r="C81" s="8">
        <v>43</v>
      </c>
    </row>
    <row r="82" spans="1:3" x14ac:dyDescent="0.35">
      <c r="A82" s="7" t="s">
        <v>81</v>
      </c>
      <c r="B82" s="7">
        <v>0</v>
      </c>
    </row>
    <row r="83" spans="1:3" x14ac:dyDescent="0.35">
      <c r="A83" s="7" t="s">
        <v>82</v>
      </c>
      <c r="B83" s="7">
        <v>1</v>
      </c>
      <c r="C83" s="8">
        <v>36</v>
      </c>
    </row>
    <row r="84" spans="1:3" x14ac:dyDescent="0.35">
      <c r="A84" s="7" t="s">
        <v>83</v>
      </c>
      <c r="B84" s="7">
        <v>1</v>
      </c>
      <c r="C84" s="8">
        <v>36</v>
      </c>
    </row>
    <row r="85" spans="1:3" x14ac:dyDescent="0.35">
      <c r="A85" s="7" t="s">
        <v>84</v>
      </c>
      <c r="B85" s="7">
        <v>1</v>
      </c>
      <c r="C85" s="7">
        <f>46/4</f>
        <v>11.5</v>
      </c>
    </row>
    <row r="86" spans="1:3" x14ac:dyDescent="0.35">
      <c r="A86" s="7" t="s">
        <v>85</v>
      </c>
      <c r="B86" s="7">
        <v>1</v>
      </c>
      <c r="C86" s="8">
        <f>143/2</f>
        <v>71.5</v>
      </c>
    </row>
    <row r="87" spans="1:3" x14ac:dyDescent="0.35">
      <c r="A87" s="7" t="s">
        <v>86</v>
      </c>
      <c r="B87" s="7">
        <v>1</v>
      </c>
      <c r="C87" s="8">
        <v>42</v>
      </c>
    </row>
    <row r="88" spans="1:3" x14ac:dyDescent="0.35">
      <c r="A88" s="7" t="s">
        <v>87</v>
      </c>
      <c r="B88" s="7">
        <v>1</v>
      </c>
      <c r="C88" s="8">
        <f>(46*(63/39))/60*15.5</f>
        <v>19.196153846153848</v>
      </c>
    </row>
    <row r="89" spans="1:3" x14ac:dyDescent="0.35">
      <c r="A89" s="7" t="s">
        <v>2</v>
      </c>
      <c r="B89" s="7">
        <v>1</v>
      </c>
      <c r="C89" s="8">
        <v>42</v>
      </c>
    </row>
    <row r="90" spans="1:3" x14ac:dyDescent="0.35">
      <c r="A90" s="7" t="s">
        <v>88</v>
      </c>
      <c r="B90" s="7">
        <v>0</v>
      </c>
    </row>
    <row r="91" spans="1:3" x14ac:dyDescent="0.35">
      <c r="A91" s="7" t="s">
        <v>89</v>
      </c>
      <c r="B91" s="7">
        <v>1</v>
      </c>
      <c r="C91" s="8">
        <v>42</v>
      </c>
    </row>
    <row r="92" spans="1:3" x14ac:dyDescent="0.35">
      <c r="A92" s="7" t="s">
        <v>90</v>
      </c>
      <c r="B92" s="7">
        <v>0</v>
      </c>
    </row>
    <row r="93" spans="1:3" x14ac:dyDescent="0.35">
      <c r="A93" s="7" t="s">
        <v>91</v>
      </c>
      <c r="B93" s="7">
        <v>1</v>
      </c>
      <c r="C93" s="8">
        <v>42</v>
      </c>
    </row>
    <row r="94" spans="1:3" x14ac:dyDescent="0.35">
      <c r="A94" s="7" t="s">
        <v>92</v>
      </c>
      <c r="B94" s="7">
        <v>1</v>
      </c>
      <c r="C94" s="8">
        <v>55</v>
      </c>
    </row>
    <row r="95" spans="1:3" x14ac:dyDescent="0.35">
      <c r="A95" s="7" t="s">
        <v>93</v>
      </c>
      <c r="B95" s="7">
        <v>0</v>
      </c>
    </row>
    <row r="96" spans="1:3" x14ac:dyDescent="0.35">
      <c r="A96" s="7" t="s">
        <v>94</v>
      </c>
      <c r="B96" s="7">
        <v>1</v>
      </c>
      <c r="C96" s="8">
        <v>55</v>
      </c>
    </row>
    <row r="97" spans="1:3" x14ac:dyDescent="0.35">
      <c r="A97" s="7" t="s">
        <v>95</v>
      </c>
      <c r="B97" s="7">
        <v>0</v>
      </c>
    </row>
    <row r="98" spans="1:3" x14ac:dyDescent="0.35">
      <c r="A98" s="7" t="s">
        <v>96</v>
      </c>
      <c r="B98" s="7">
        <v>1</v>
      </c>
      <c r="C98" s="7">
        <f>+ROUND(37/6,1)</f>
        <v>6.2</v>
      </c>
    </row>
    <row r="99" spans="1:3" x14ac:dyDescent="0.35">
      <c r="A99" s="7" t="s">
        <v>97</v>
      </c>
      <c r="B99" s="7">
        <v>1</v>
      </c>
      <c r="C99" s="8">
        <v>43</v>
      </c>
    </row>
    <row r="100" spans="1:3" x14ac:dyDescent="0.35">
      <c r="A100" s="7" t="s">
        <v>98</v>
      </c>
      <c r="B100" s="7">
        <v>1</v>
      </c>
      <c r="C100" s="7">
        <f>107/4</f>
        <v>26.75</v>
      </c>
    </row>
    <row r="101" spans="1:3" x14ac:dyDescent="0.35">
      <c r="A101" s="7" t="s">
        <v>99</v>
      </c>
      <c r="B101" s="7">
        <v>1</v>
      </c>
      <c r="C101" s="8">
        <v>36</v>
      </c>
    </row>
    <row r="102" spans="1:3" x14ac:dyDescent="0.35">
      <c r="A102" s="7" t="s">
        <v>100</v>
      </c>
      <c r="B102" s="7">
        <v>0</v>
      </c>
    </row>
    <row r="103" spans="1:3" x14ac:dyDescent="0.35">
      <c r="A103" s="7" t="s">
        <v>101</v>
      </c>
      <c r="B103" s="7">
        <v>1</v>
      </c>
      <c r="C103" s="8">
        <v>55</v>
      </c>
    </row>
    <row r="104" spans="1:3" x14ac:dyDescent="0.35">
      <c r="A104" s="7" t="s">
        <v>102</v>
      </c>
      <c r="B104" s="7">
        <v>1</v>
      </c>
      <c r="C104" s="8">
        <v>42</v>
      </c>
    </row>
    <row r="105" spans="1:3" x14ac:dyDescent="0.35">
      <c r="A105" s="7" t="s">
        <v>103</v>
      </c>
      <c r="B105" s="7">
        <v>1</v>
      </c>
      <c r="C105" s="8">
        <v>43</v>
      </c>
    </row>
    <row r="106" spans="1:3" x14ac:dyDescent="0.35">
      <c r="A106" s="7" t="s">
        <v>104</v>
      </c>
      <c r="B106" s="7">
        <v>0</v>
      </c>
    </row>
    <row r="107" spans="1:3" x14ac:dyDescent="0.35">
      <c r="A107" s="7" t="s">
        <v>105</v>
      </c>
      <c r="B107" s="7">
        <v>1</v>
      </c>
      <c r="C107" s="7">
        <f>+ROUND(37/6,1)</f>
        <v>6.2</v>
      </c>
    </row>
    <row r="108" spans="1:3" x14ac:dyDescent="0.35">
      <c r="A108" s="7" t="s">
        <v>106</v>
      </c>
      <c r="B108" s="7">
        <v>0</v>
      </c>
    </row>
    <row r="109" spans="1:3" x14ac:dyDescent="0.35">
      <c r="A109" s="7" t="s">
        <v>107</v>
      </c>
      <c r="B109" s="7">
        <v>0</v>
      </c>
    </row>
    <row r="110" spans="1:3" x14ac:dyDescent="0.35">
      <c r="A110" s="7" t="s">
        <v>108</v>
      </c>
      <c r="B110" s="7">
        <v>0</v>
      </c>
    </row>
    <row r="111" spans="1:3" x14ac:dyDescent="0.35">
      <c r="A111" s="7" t="s">
        <v>109</v>
      </c>
      <c r="B111" s="7">
        <v>1</v>
      </c>
      <c r="C111" s="8">
        <v>55</v>
      </c>
    </row>
    <row r="112" spans="1:3" x14ac:dyDescent="0.35">
      <c r="A112" s="7" t="s">
        <v>110</v>
      </c>
      <c r="B112" s="7">
        <v>1</v>
      </c>
      <c r="C112" s="8">
        <v>36</v>
      </c>
    </row>
    <row r="113" spans="1:3" x14ac:dyDescent="0.35">
      <c r="A113" s="7" t="s">
        <v>111</v>
      </c>
      <c r="B113" s="7">
        <v>0</v>
      </c>
    </row>
    <row r="114" spans="1:3" x14ac:dyDescent="0.35">
      <c r="A114" s="7" t="s">
        <v>112</v>
      </c>
      <c r="B114" s="7">
        <v>0</v>
      </c>
    </row>
    <row r="115" spans="1:3" x14ac:dyDescent="0.35">
      <c r="A115" s="7" t="s">
        <v>113</v>
      </c>
      <c r="B115" s="7">
        <v>0</v>
      </c>
    </row>
    <row r="116" spans="1:3" x14ac:dyDescent="0.35">
      <c r="A116" s="7" t="s">
        <v>114</v>
      </c>
      <c r="B116" s="7">
        <v>0</v>
      </c>
    </row>
    <row r="117" spans="1:3" x14ac:dyDescent="0.35">
      <c r="A117" s="7" t="s">
        <v>115</v>
      </c>
      <c r="B117" s="7">
        <v>0</v>
      </c>
    </row>
    <row r="118" spans="1:3" x14ac:dyDescent="0.35">
      <c r="A118" s="7" t="s">
        <v>116</v>
      </c>
      <c r="B118" s="7">
        <v>1</v>
      </c>
      <c r="C118" s="8">
        <f>143/2</f>
        <v>71.5</v>
      </c>
    </row>
    <row r="119" spans="1:3" x14ac:dyDescent="0.35">
      <c r="A119" s="7" t="s">
        <v>117</v>
      </c>
      <c r="B119" s="7">
        <v>1</v>
      </c>
      <c r="C119" s="8">
        <v>55</v>
      </c>
    </row>
    <row r="120" spans="1:3" x14ac:dyDescent="0.35">
      <c r="A120" s="7" t="s">
        <v>118</v>
      </c>
      <c r="B120" s="7">
        <v>1</v>
      </c>
      <c r="C120" s="8">
        <f>143/2</f>
        <v>71.5</v>
      </c>
    </row>
    <row r="121" spans="1:3" x14ac:dyDescent="0.35">
      <c r="A121" s="7" t="s">
        <v>119</v>
      </c>
      <c r="B121" s="7">
        <v>1</v>
      </c>
      <c r="C121" s="8">
        <v>41</v>
      </c>
    </row>
    <row r="122" spans="1:3" x14ac:dyDescent="0.35">
      <c r="A122" s="7" t="s">
        <v>120</v>
      </c>
      <c r="B122" s="7">
        <v>0</v>
      </c>
    </row>
    <row r="123" spans="1:3" x14ac:dyDescent="0.35">
      <c r="A123" s="7" t="s">
        <v>121</v>
      </c>
      <c r="B123" s="7">
        <v>1</v>
      </c>
      <c r="C123" s="7">
        <f>100/2</f>
        <v>50</v>
      </c>
    </row>
    <row r="124" spans="1:3" x14ac:dyDescent="0.35">
      <c r="A124" s="7" t="s">
        <v>122</v>
      </c>
      <c r="B124" s="7">
        <v>1</v>
      </c>
      <c r="C124" s="8">
        <v>41</v>
      </c>
    </row>
    <row r="125" spans="1:3" x14ac:dyDescent="0.35">
      <c r="A125" s="7" t="s">
        <v>123</v>
      </c>
      <c r="B125" s="7">
        <v>1</v>
      </c>
      <c r="C125" s="7">
        <v>107.26</v>
      </c>
    </row>
    <row r="126" spans="1:3" x14ac:dyDescent="0.35">
      <c r="A126" s="7" t="s">
        <v>124</v>
      </c>
      <c r="B126" s="7">
        <v>0</v>
      </c>
    </row>
    <row r="127" spans="1:3" x14ac:dyDescent="0.35">
      <c r="A127" s="7" t="s">
        <v>125</v>
      </c>
      <c r="B127" s="7">
        <v>1</v>
      </c>
      <c r="C127" s="8">
        <f>(46*(63/39))/60*15.5</f>
        <v>19.196153846153848</v>
      </c>
    </row>
    <row r="128" spans="1:3" x14ac:dyDescent="0.35">
      <c r="A128" s="7" t="s">
        <v>126</v>
      </c>
      <c r="B128" s="7">
        <v>1</v>
      </c>
      <c r="C128" s="8">
        <v>55</v>
      </c>
    </row>
    <row r="129" spans="1:3" x14ac:dyDescent="0.35">
      <c r="A129" s="7" t="s">
        <v>127</v>
      </c>
      <c r="B129" s="7">
        <v>1</v>
      </c>
      <c r="C129" s="8">
        <v>36</v>
      </c>
    </row>
    <row r="130" spans="1:3" x14ac:dyDescent="0.35">
      <c r="A130" s="7" t="s">
        <v>128</v>
      </c>
      <c r="B130" s="7">
        <v>1</v>
      </c>
      <c r="C130" s="7">
        <f>208/2</f>
        <v>104</v>
      </c>
    </row>
    <row r="131" spans="1:3" x14ac:dyDescent="0.35">
      <c r="A131" s="7" t="s">
        <v>129</v>
      </c>
      <c r="B131" s="7">
        <v>0</v>
      </c>
    </row>
    <row r="132" spans="1:3" x14ac:dyDescent="0.35">
      <c r="A132" s="7" t="s">
        <v>130</v>
      </c>
      <c r="B132" s="7">
        <v>0</v>
      </c>
    </row>
    <row r="133" spans="1:3" x14ac:dyDescent="0.35">
      <c r="A133" s="7" t="s">
        <v>131</v>
      </c>
      <c r="B133" s="7">
        <v>1</v>
      </c>
      <c r="C133" s="8">
        <v>43</v>
      </c>
    </row>
    <row r="134" spans="1:3" x14ac:dyDescent="0.35">
      <c r="A134" s="7" t="s">
        <v>132</v>
      </c>
      <c r="B134" s="7">
        <v>0</v>
      </c>
    </row>
    <row r="135" spans="1:3" x14ac:dyDescent="0.35">
      <c r="A135" s="7" t="s">
        <v>133</v>
      </c>
      <c r="B135" s="7">
        <v>1</v>
      </c>
      <c r="C135" s="8">
        <f>119/60*15.5</f>
        <v>30.741666666666667</v>
      </c>
    </row>
    <row r="136" spans="1:3" x14ac:dyDescent="0.35">
      <c r="A136" s="7" t="s">
        <v>134</v>
      </c>
      <c r="B136" s="7">
        <v>0</v>
      </c>
      <c r="C136" s="8">
        <f>(68*(120/59))/60*15.5</f>
        <v>35.728813559322035</v>
      </c>
    </row>
    <row r="137" spans="1:3" x14ac:dyDescent="0.35">
      <c r="A137" s="7" t="s">
        <v>135</v>
      </c>
      <c r="B137" s="7">
        <v>0</v>
      </c>
    </row>
    <row r="138" spans="1:3" x14ac:dyDescent="0.35">
      <c r="A138" s="7" t="s">
        <v>136</v>
      </c>
      <c r="B138" s="7">
        <v>1</v>
      </c>
      <c r="C138" s="8">
        <v>55</v>
      </c>
    </row>
    <row r="139" spans="1:3" x14ac:dyDescent="0.35">
      <c r="A139" s="7" t="s">
        <v>137</v>
      </c>
      <c r="B139" s="7">
        <v>0</v>
      </c>
    </row>
    <row r="140" spans="1:3" x14ac:dyDescent="0.35">
      <c r="A140" s="7" t="s">
        <v>138</v>
      </c>
      <c r="B140" s="7">
        <v>0</v>
      </c>
    </row>
    <row r="141" spans="1:3" x14ac:dyDescent="0.35">
      <c r="A141" s="7" t="s">
        <v>139</v>
      </c>
      <c r="B141" s="7">
        <v>0</v>
      </c>
    </row>
    <row r="142" spans="1:3" x14ac:dyDescent="0.35">
      <c r="A142" s="7" t="s">
        <v>140</v>
      </c>
      <c r="B142" s="7">
        <v>0</v>
      </c>
    </row>
    <row r="143" spans="1:3" x14ac:dyDescent="0.35">
      <c r="A143" s="7" t="s">
        <v>141</v>
      </c>
      <c r="B143" s="7">
        <v>0</v>
      </c>
    </row>
    <row r="144" spans="1:3" x14ac:dyDescent="0.35">
      <c r="A144" s="7" t="s">
        <v>142</v>
      </c>
      <c r="B144" s="7">
        <v>1</v>
      </c>
      <c r="C144" s="8">
        <f>(46*(63/39))/60*15.5</f>
        <v>19.196153846153848</v>
      </c>
    </row>
    <row r="145" spans="1:3" x14ac:dyDescent="0.35">
      <c r="A145" s="7" t="s">
        <v>143</v>
      </c>
      <c r="B145" s="7">
        <v>1</v>
      </c>
      <c r="C145" s="7">
        <v>156.82</v>
      </c>
    </row>
    <row r="146" spans="1:3" x14ac:dyDescent="0.35">
      <c r="A146" s="7" t="s">
        <v>144</v>
      </c>
      <c r="B146" s="7">
        <v>0</v>
      </c>
    </row>
    <row r="147" spans="1:3" x14ac:dyDescent="0.35">
      <c r="A147" s="7" t="s">
        <v>145</v>
      </c>
      <c r="B147" s="7">
        <v>1</v>
      </c>
      <c r="C147" s="8">
        <v>55</v>
      </c>
    </row>
    <row r="148" spans="1:3" x14ac:dyDescent="0.35">
      <c r="A148" s="7" t="s">
        <v>146</v>
      </c>
      <c r="B148" s="7">
        <v>0</v>
      </c>
    </row>
    <row r="149" spans="1:3" x14ac:dyDescent="0.35">
      <c r="A149" s="7" t="s">
        <v>147</v>
      </c>
      <c r="B149" s="7">
        <v>0</v>
      </c>
    </row>
    <row r="150" spans="1:3" x14ac:dyDescent="0.35">
      <c r="A150" s="7" t="s">
        <v>148</v>
      </c>
      <c r="B150" s="7">
        <v>0</v>
      </c>
    </row>
    <row r="151" spans="1:3" x14ac:dyDescent="0.35">
      <c r="A151" s="7" t="s">
        <v>149</v>
      </c>
      <c r="B151" s="7">
        <v>1</v>
      </c>
      <c r="C151" s="8">
        <v>42</v>
      </c>
    </row>
    <row r="152" spans="1:3" x14ac:dyDescent="0.35">
      <c r="A152" s="7" t="s">
        <v>150</v>
      </c>
      <c r="B152" s="7">
        <v>0</v>
      </c>
    </row>
    <row r="153" spans="1:3" x14ac:dyDescent="0.35">
      <c r="A153" s="7" t="s">
        <v>151</v>
      </c>
      <c r="B153" s="7">
        <v>1</v>
      </c>
      <c r="C153" s="8">
        <v>36</v>
      </c>
    </row>
    <row r="154" spans="1:3" x14ac:dyDescent="0.35">
      <c r="A154" s="7" t="s">
        <v>152</v>
      </c>
      <c r="B154" s="7">
        <v>1</v>
      </c>
      <c r="C154" s="8">
        <v>36</v>
      </c>
    </row>
    <row r="155" spans="1:3" x14ac:dyDescent="0.35">
      <c r="A155" s="7" t="s">
        <v>153</v>
      </c>
      <c r="B155" s="7">
        <v>1</v>
      </c>
      <c r="C155" s="8">
        <v>55</v>
      </c>
    </row>
    <row r="156" spans="1:3" x14ac:dyDescent="0.35">
      <c r="A156" s="7" t="s">
        <v>154</v>
      </c>
      <c r="B156" s="7">
        <v>1</v>
      </c>
      <c r="C156" s="8">
        <v>42</v>
      </c>
    </row>
    <row r="157" spans="1:3" x14ac:dyDescent="0.35">
      <c r="A157" s="7" t="s">
        <v>155</v>
      </c>
      <c r="B157" s="7">
        <v>1</v>
      </c>
      <c r="C157" s="8">
        <v>36</v>
      </c>
    </row>
    <row r="158" spans="1:3" x14ac:dyDescent="0.35">
      <c r="A158" s="7" t="s">
        <v>156</v>
      </c>
      <c r="B158" s="7">
        <v>0</v>
      </c>
    </row>
    <row r="159" spans="1:3" x14ac:dyDescent="0.35">
      <c r="A159" s="7" t="s">
        <v>157</v>
      </c>
      <c r="B159" s="7">
        <v>1</v>
      </c>
      <c r="C159" s="8">
        <v>36</v>
      </c>
    </row>
    <row r="160" spans="1:3" x14ac:dyDescent="0.35">
      <c r="A160" s="7" t="s">
        <v>158</v>
      </c>
      <c r="B160" s="7">
        <v>1</v>
      </c>
      <c r="C160" s="8">
        <v>36</v>
      </c>
    </row>
    <row r="161" spans="1:3" x14ac:dyDescent="0.35">
      <c r="A161" s="7" t="s">
        <v>159</v>
      </c>
      <c r="B161" s="7">
        <v>0</v>
      </c>
    </row>
    <row r="162" spans="1:3" x14ac:dyDescent="0.35">
      <c r="A162" s="7" t="s">
        <v>160</v>
      </c>
      <c r="B162" s="7">
        <v>0</v>
      </c>
    </row>
    <row r="163" spans="1:3" x14ac:dyDescent="0.35">
      <c r="A163" s="7" t="s">
        <v>161</v>
      </c>
      <c r="B163" s="7">
        <v>1</v>
      </c>
      <c r="C163" s="8">
        <f>143/2</f>
        <v>71.5</v>
      </c>
    </row>
    <row r="164" spans="1:3" x14ac:dyDescent="0.35">
      <c r="A164" s="7" t="s">
        <v>162</v>
      </c>
      <c r="B164" s="7">
        <v>0</v>
      </c>
      <c r="C164" s="7">
        <v>33</v>
      </c>
    </row>
    <row r="165" spans="1:3" x14ac:dyDescent="0.35">
      <c r="A165" s="7" t="s">
        <v>163</v>
      </c>
      <c r="B165" s="7">
        <v>1</v>
      </c>
      <c r="C165" s="8">
        <f>(46*(63/39))/60*15.5</f>
        <v>19.196153846153848</v>
      </c>
    </row>
    <row r="166" spans="1:3" x14ac:dyDescent="0.35">
      <c r="A166" s="7" t="s">
        <v>164</v>
      </c>
      <c r="B166" s="7">
        <v>0</v>
      </c>
    </row>
    <row r="167" spans="1:3" x14ac:dyDescent="0.35">
      <c r="A167" s="7" t="s">
        <v>165</v>
      </c>
      <c r="B167" s="7">
        <v>0</v>
      </c>
    </row>
    <row r="168" spans="1:3" x14ac:dyDescent="0.35">
      <c r="A168" s="7" t="s">
        <v>166</v>
      </c>
      <c r="B168" s="7">
        <v>0</v>
      </c>
    </row>
    <row r="169" spans="1:3" x14ac:dyDescent="0.35">
      <c r="A169" s="7" t="s">
        <v>167</v>
      </c>
      <c r="B169" s="7">
        <v>0</v>
      </c>
    </row>
    <row r="170" spans="1:3" x14ac:dyDescent="0.35">
      <c r="A170" s="7" t="s">
        <v>168</v>
      </c>
      <c r="B170" s="7">
        <v>1</v>
      </c>
      <c r="C170" s="8">
        <f>(57*(89/49))/60*15.5</f>
        <v>26.74540816326531</v>
      </c>
    </row>
    <row r="171" spans="1:3" x14ac:dyDescent="0.35">
      <c r="A171" s="7" t="s">
        <v>169</v>
      </c>
      <c r="B171" s="7">
        <v>1</v>
      </c>
      <c r="C171" s="8">
        <f>(46*(63/39))/60*15.5</f>
        <v>19.196153846153848</v>
      </c>
    </row>
    <row r="172" spans="1:3" x14ac:dyDescent="0.35">
      <c r="A172" s="7" t="s">
        <v>170</v>
      </c>
      <c r="B172" s="7">
        <v>0</v>
      </c>
    </row>
    <row r="173" spans="1:3" x14ac:dyDescent="0.35">
      <c r="A173" s="7" t="s">
        <v>171</v>
      </c>
      <c r="B173" s="7">
        <v>0</v>
      </c>
    </row>
    <row r="174" spans="1:3" x14ac:dyDescent="0.35">
      <c r="A174" s="7" t="s">
        <v>172</v>
      </c>
      <c r="B174" s="7">
        <v>0</v>
      </c>
    </row>
    <row r="175" spans="1:3" x14ac:dyDescent="0.35">
      <c r="A175" s="7" t="s">
        <v>173</v>
      </c>
      <c r="B175" s="7">
        <v>1</v>
      </c>
      <c r="C175" s="8">
        <v>36</v>
      </c>
    </row>
    <row r="176" spans="1:3" x14ac:dyDescent="0.35">
      <c r="A176" s="7" t="s">
        <v>174</v>
      </c>
      <c r="B176" s="7">
        <v>0</v>
      </c>
    </row>
    <row r="177" spans="1:3" x14ac:dyDescent="0.35">
      <c r="A177" s="7" t="s">
        <v>175</v>
      </c>
      <c r="B177" s="7">
        <v>0</v>
      </c>
    </row>
    <row r="178" spans="1:3" x14ac:dyDescent="0.35">
      <c r="A178" s="7" t="s">
        <v>176</v>
      </c>
      <c r="B178" s="7">
        <v>0</v>
      </c>
    </row>
    <row r="179" spans="1:3" x14ac:dyDescent="0.35">
      <c r="A179" s="7" t="s">
        <v>177</v>
      </c>
      <c r="B179" s="7">
        <v>1</v>
      </c>
      <c r="C179" s="8">
        <v>42</v>
      </c>
    </row>
    <row r="180" spans="1:3" x14ac:dyDescent="0.35">
      <c r="A180" s="7" t="s">
        <v>178</v>
      </c>
      <c r="B180" s="7">
        <v>0</v>
      </c>
    </row>
    <row r="181" spans="1:3" x14ac:dyDescent="0.35">
      <c r="A181" s="7" t="s">
        <v>179</v>
      </c>
      <c r="B181" s="7">
        <v>1</v>
      </c>
      <c r="C181" s="8">
        <v>42</v>
      </c>
    </row>
    <row r="182" spans="1:3" x14ac:dyDescent="0.35">
      <c r="A182" s="7" t="s">
        <v>180</v>
      </c>
      <c r="B182" s="7">
        <v>1</v>
      </c>
      <c r="C182" s="8">
        <v>42</v>
      </c>
    </row>
    <row r="183" spans="1:3" x14ac:dyDescent="0.35">
      <c r="A183" s="7" t="s">
        <v>181</v>
      </c>
      <c r="B183" s="7">
        <v>0</v>
      </c>
      <c r="C183" s="7">
        <v>41</v>
      </c>
    </row>
    <row r="184" spans="1:3" x14ac:dyDescent="0.35">
      <c r="A184" s="7" t="s">
        <v>182</v>
      </c>
      <c r="B184" s="7">
        <v>0</v>
      </c>
    </row>
    <row r="185" spans="1:3" x14ac:dyDescent="0.35">
      <c r="A185" s="7" t="s">
        <v>183</v>
      </c>
      <c r="B185" s="7">
        <v>0</v>
      </c>
      <c r="C185" s="7">
        <v>33</v>
      </c>
    </row>
    <row r="186" spans="1:3" x14ac:dyDescent="0.35">
      <c r="A186" s="7" t="s">
        <v>184</v>
      </c>
      <c r="B186" s="7">
        <v>0</v>
      </c>
    </row>
    <row r="187" spans="1:3" x14ac:dyDescent="0.35">
      <c r="A187" s="7" t="s">
        <v>185</v>
      </c>
      <c r="B187" s="7">
        <v>1</v>
      </c>
      <c r="C187" s="8">
        <v>36</v>
      </c>
    </row>
    <row r="188" spans="1:3" x14ac:dyDescent="0.35">
      <c r="A188" s="7" t="s">
        <v>186</v>
      </c>
      <c r="B188" s="7">
        <v>1</v>
      </c>
      <c r="C188" s="8">
        <f>(46*(63/39))/60*15.5</f>
        <v>19.196153846153848</v>
      </c>
    </row>
    <row r="189" spans="1:3" x14ac:dyDescent="0.35">
      <c r="A189" s="7" t="s">
        <v>187</v>
      </c>
      <c r="B189" s="7">
        <v>0</v>
      </c>
    </row>
    <row r="190" spans="1:3" x14ac:dyDescent="0.35">
      <c r="A190" s="7" t="s">
        <v>188</v>
      </c>
      <c r="B190" s="7">
        <v>0</v>
      </c>
    </row>
    <row r="191" spans="1:3" x14ac:dyDescent="0.35">
      <c r="A191" s="7" t="s">
        <v>189</v>
      </c>
      <c r="B191" s="7">
        <v>0</v>
      </c>
    </row>
    <row r="192" spans="1:3" x14ac:dyDescent="0.35">
      <c r="A192" s="7" t="s">
        <v>190</v>
      </c>
      <c r="B192" s="7">
        <v>1</v>
      </c>
      <c r="C192" s="8">
        <v>43</v>
      </c>
    </row>
    <row r="193" spans="1:3" x14ac:dyDescent="0.35">
      <c r="A193" s="7" t="s">
        <v>191</v>
      </c>
      <c r="B193" s="7">
        <v>1</v>
      </c>
      <c r="C193" s="8">
        <f>(46*(63/39))/60*15.5</f>
        <v>19.196153846153848</v>
      </c>
    </row>
    <row r="194" spans="1:3" x14ac:dyDescent="0.35">
      <c r="A194" s="7" t="s">
        <v>192</v>
      </c>
      <c r="B194" s="7">
        <v>0</v>
      </c>
    </row>
    <row r="195" spans="1:3" x14ac:dyDescent="0.35">
      <c r="A195" s="7" t="s">
        <v>193</v>
      </c>
      <c r="B195" s="7">
        <v>1</v>
      </c>
      <c r="C195" s="8">
        <v>43</v>
      </c>
    </row>
    <row r="196" spans="1:3" x14ac:dyDescent="0.35">
      <c r="A196" s="7" t="s">
        <v>194</v>
      </c>
      <c r="B196" s="7">
        <v>0</v>
      </c>
    </row>
    <row r="197" spans="1:3" x14ac:dyDescent="0.35">
      <c r="A197" s="7" t="s">
        <v>195</v>
      </c>
      <c r="B197" s="7">
        <v>0</v>
      </c>
    </row>
    <row r="198" spans="1:3" x14ac:dyDescent="0.35">
      <c r="A198" s="7" t="s">
        <v>196</v>
      </c>
      <c r="B198" s="7">
        <v>0</v>
      </c>
    </row>
    <row r="199" spans="1:3" x14ac:dyDescent="0.35">
      <c r="A199" s="7" t="s">
        <v>197</v>
      </c>
      <c r="B199" s="7">
        <v>1</v>
      </c>
      <c r="C199" s="8">
        <f>(57*(89/49))/60*15.5</f>
        <v>26.74540816326531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8A92-6D3F-40CF-BE17-D8FB3F4C05C0}">
  <dimension ref="A1:B2"/>
  <sheetViews>
    <sheetView workbookViewId="0">
      <selection activeCell="B1" sqref="B1"/>
    </sheetView>
  </sheetViews>
  <sheetFormatPr defaultRowHeight="14.5" x14ac:dyDescent="0.35"/>
  <cols>
    <col min="1" max="1" width="21" bestFit="1" customWidth="1"/>
  </cols>
  <sheetData>
    <row r="1" spans="1:2" x14ac:dyDescent="0.35">
      <c r="A1" s="1" t="s">
        <v>0</v>
      </c>
      <c r="B1" s="3" t="s">
        <v>199</v>
      </c>
    </row>
    <row r="2" spans="1:2" x14ac:dyDescent="0.35">
      <c r="A2" t="s">
        <v>200</v>
      </c>
      <c r="B2">
        <v>12.32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BB3C-B73A-4594-8AC6-32774D0FF81A}">
  <dimension ref="A1:C18"/>
  <sheetViews>
    <sheetView tabSelected="1" workbookViewId="0"/>
  </sheetViews>
  <sheetFormatPr defaultRowHeight="14.5" x14ac:dyDescent="0.35"/>
  <cols>
    <col min="1" max="1" width="21.26953125" bestFit="1" customWidth="1"/>
    <col min="2" max="2" width="27.453125" bestFit="1" customWidth="1"/>
  </cols>
  <sheetData>
    <row r="1" spans="1:3" x14ac:dyDescent="0.35">
      <c r="A1" s="4" t="s">
        <v>201</v>
      </c>
      <c r="B1" t="s">
        <v>233</v>
      </c>
      <c r="C1" s="3" t="s">
        <v>199</v>
      </c>
    </row>
    <row r="2" spans="1:3" x14ac:dyDescent="0.35">
      <c r="A2">
        <v>38004451</v>
      </c>
      <c r="B2" t="s">
        <v>214</v>
      </c>
      <c r="C2">
        <v>90.66</v>
      </c>
    </row>
    <row r="3" spans="1:3" x14ac:dyDescent="0.35">
      <c r="A3">
        <v>45756756</v>
      </c>
      <c r="B3" t="s">
        <v>215</v>
      </c>
      <c r="C3">
        <v>496.67</v>
      </c>
    </row>
    <row r="4" spans="1:3" x14ac:dyDescent="0.35">
      <c r="A4">
        <v>38004452</v>
      </c>
      <c r="B4" t="s">
        <v>212</v>
      </c>
      <c r="C4">
        <v>43.56</v>
      </c>
    </row>
    <row r="5" spans="1:3" x14ac:dyDescent="0.35">
      <c r="A5">
        <v>44777680</v>
      </c>
      <c r="B5" t="s">
        <v>205</v>
      </c>
      <c r="C5">
        <v>84.9</v>
      </c>
    </row>
    <row r="6" spans="1:3" x14ac:dyDescent="0.35">
      <c r="A6">
        <v>38004455</v>
      </c>
      <c r="B6" t="s">
        <v>202</v>
      </c>
      <c r="C6">
        <v>125.67</v>
      </c>
    </row>
    <row r="7" spans="1:3" x14ac:dyDescent="0.35">
      <c r="A7">
        <v>38004446</v>
      </c>
      <c r="B7" t="s">
        <v>208</v>
      </c>
      <c r="C7">
        <v>68.099999999999994</v>
      </c>
    </row>
    <row r="8" spans="1:3" x14ac:dyDescent="0.35">
      <c r="A8">
        <v>38004458</v>
      </c>
      <c r="B8" t="s">
        <v>206</v>
      </c>
      <c r="C8">
        <v>74.040000000000006</v>
      </c>
    </row>
    <row r="9" spans="1:3" x14ac:dyDescent="0.35">
      <c r="A9">
        <v>38004505</v>
      </c>
      <c r="B9" t="s">
        <v>203</v>
      </c>
      <c r="C9">
        <v>94.2</v>
      </c>
    </row>
    <row r="10" spans="1:3" x14ac:dyDescent="0.35">
      <c r="A10">
        <v>38004461</v>
      </c>
      <c r="B10" t="s">
        <v>221</v>
      </c>
      <c r="C10">
        <v>56.8</v>
      </c>
    </row>
    <row r="11" spans="1:3" x14ac:dyDescent="0.35">
      <c r="A11">
        <v>38004465</v>
      </c>
      <c r="B11" t="s">
        <v>219</v>
      </c>
      <c r="C11">
        <v>58.41</v>
      </c>
    </row>
    <row r="12" spans="1:3" x14ac:dyDescent="0.35">
      <c r="A12">
        <v>38004449</v>
      </c>
      <c r="B12" t="s">
        <v>209</v>
      </c>
      <c r="C12">
        <v>50.27</v>
      </c>
    </row>
    <row r="13" spans="1:3" x14ac:dyDescent="0.35">
      <c r="A13">
        <v>38004477</v>
      </c>
      <c r="B13" t="s">
        <v>220</v>
      </c>
      <c r="C13">
        <v>67.03</v>
      </c>
    </row>
    <row r="14" spans="1:3" x14ac:dyDescent="0.35">
      <c r="A14">
        <v>38004469</v>
      </c>
      <c r="B14" t="s">
        <v>207</v>
      </c>
      <c r="C14">
        <v>94.2</v>
      </c>
    </row>
    <row r="15" spans="1:3" x14ac:dyDescent="0.35">
      <c r="A15">
        <v>44777741</v>
      </c>
      <c r="B15" t="s">
        <v>210</v>
      </c>
      <c r="C15">
        <v>404.72</v>
      </c>
    </row>
    <row r="16" spans="1:3" x14ac:dyDescent="0.35">
      <c r="A16">
        <v>38004472</v>
      </c>
      <c r="B16" t="s">
        <v>204</v>
      </c>
      <c r="C16">
        <v>78.59</v>
      </c>
    </row>
    <row r="17" spans="1:3" x14ac:dyDescent="0.35">
      <c r="A17">
        <v>38004491</v>
      </c>
      <c r="B17" t="s">
        <v>213</v>
      </c>
      <c r="C17">
        <v>78.06</v>
      </c>
    </row>
    <row r="18" spans="1:3" x14ac:dyDescent="0.35">
      <c r="A18">
        <v>38004474</v>
      </c>
      <c r="B18" t="s">
        <v>216</v>
      </c>
      <c r="C18">
        <v>54.63</v>
      </c>
    </row>
  </sheetData>
  <autoFilter ref="A1:C18" xr:uid="{C1D4BB3C-B73A-4594-8AC6-32774D0FF81A}">
    <sortState xmlns:xlrd2="http://schemas.microsoft.com/office/spreadsheetml/2017/richdata2" ref="A2:C18">
      <sortCondition ref="B1:B1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6AF3-5FE4-4E51-A040-3A1DA41F7069}">
  <dimension ref="A1:C13"/>
  <sheetViews>
    <sheetView workbookViewId="0">
      <selection activeCell="B1" sqref="B1"/>
    </sheetView>
  </sheetViews>
  <sheetFormatPr defaultRowHeight="14.5" x14ac:dyDescent="0.35"/>
  <cols>
    <col min="1" max="3" width="25.6328125" customWidth="1"/>
  </cols>
  <sheetData>
    <row r="1" spans="1:3" x14ac:dyDescent="0.35">
      <c r="A1" s="2" t="s">
        <v>201</v>
      </c>
      <c r="B1" t="s">
        <v>233</v>
      </c>
      <c r="C1" s="3" t="s">
        <v>199</v>
      </c>
    </row>
    <row r="2" spans="1:3" x14ac:dyDescent="0.35">
      <c r="A2">
        <v>38004451</v>
      </c>
      <c r="B2" t="s">
        <v>214</v>
      </c>
      <c r="C2">
        <v>47.73</v>
      </c>
    </row>
    <row r="3" spans="1:3" x14ac:dyDescent="0.35">
      <c r="A3">
        <v>38004452</v>
      </c>
      <c r="B3" t="s">
        <v>212</v>
      </c>
      <c r="C3">
        <v>46</v>
      </c>
    </row>
    <row r="4" spans="1:3" x14ac:dyDescent="0.35">
      <c r="A4">
        <v>44777680</v>
      </c>
      <c r="B4" t="s">
        <v>205</v>
      </c>
      <c r="C4">
        <v>45</v>
      </c>
    </row>
    <row r="5" spans="1:3" x14ac:dyDescent="0.35">
      <c r="A5">
        <v>38004455</v>
      </c>
      <c r="B5" t="s">
        <v>202</v>
      </c>
      <c r="C5">
        <v>25</v>
      </c>
    </row>
    <row r="6" spans="1:3" x14ac:dyDescent="0.35">
      <c r="A6">
        <v>38004446</v>
      </c>
      <c r="B6" t="s">
        <v>208</v>
      </c>
      <c r="C6">
        <v>25</v>
      </c>
    </row>
    <row r="7" spans="1:3" x14ac:dyDescent="0.35">
      <c r="A7">
        <v>38003902</v>
      </c>
      <c r="B7" t="s">
        <v>218</v>
      </c>
      <c r="C7">
        <v>46</v>
      </c>
    </row>
    <row r="8" spans="1:3" x14ac:dyDescent="0.35">
      <c r="A8">
        <v>38004458</v>
      </c>
      <c r="B8" t="s">
        <v>206</v>
      </c>
      <c r="C8">
        <v>42.5</v>
      </c>
    </row>
    <row r="9" spans="1:3" x14ac:dyDescent="0.35">
      <c r="A9">
        <v>38004463</v>
      </c>
      <c r="B9" t="s">
        <v>217</v>
      </c>
      <c r="C9">
        <v>25</v>
      </c>
    </row>
    <row r="10" spans="1:3" x14ac:dyDescent="0.35">
      <c r="A10">
        <v>38004477</v>
      </c>
      <c r="B10" t="s">
        <v>211</v>
      </c>
    </row>
    <row r="11" spans="1:3" x14ac:dyDescent="0.35">
      <c r="A11">
        <v>38004469</v>
      </c>
      <c r="B11" t="s">
        <v>207</v>
      </c>
      <c r="C11">
        <v>42.5</v>
      </c>
    </row>
    <row r="12" spans="1:3" x14ac:dyDescent="0.35">
      <c r="A12">
        <v>38004472</v>
      </c>
      <c r="B12" t="s">
        <v>204</v>
      </c>
      <c r="C12">
        <v>25</v>
      </c>
    </row>
    <row r="13" spans="1:3" x14ac:dyDescent="0.35">
      <c r="A13">
        <v>38004491</v>
      </c>
      <c r="B13" t="s">
        <v>213</v>
      </c>
      <c r="C13">
        <v>25</v>
      </c>
    </row>
  </sheetData>
  <autoFilter ref="A1:C12" xr:uid="{9AF16AF3-5FE4-4E51-A040-3A1DA41F7069}">
    <sortState xmlns:xlrd2="http://schemas.microsoft.com/office/spreadsheetml/2017/richdata2" ref="A2:C12">
      <sortCondition ref="B1:B1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F280-3407-4F3E-A693-5661C6A1B47C}">
  <dimension ref="A1:B12"/>
  <sheetViews>
    <sheetView workbookViewId="0">
      <selection activeCell="E28" sqref="E28"/>
    </sheetView>
  </sheetViews>
  <sheetFormatPr defaultRowHeight="14.5" x14ac:dyDescent="0.35"/>
  <cols>
    <col min="1" max="1" width="28.08984375" bestFit="1" customWidth="1"/>
  </cols>
  <sheetData>
    <row r="1" spans="1:2" x14ac:dyDescent="0.35">
      <c r="A1" s="2" t="s">
        <v>201</v>
      </c>
      <c r="B1" s="3" t="s">
        <v>199</v>
      </c>
    </row>
    <row r="2" spans="1:2" x14ac:dyDescent="0.35">
      <c r="A2" t="s">
        <v>222</v>
      </c>
      <c r="B2">
        <v>55.5</v>
      </c>
    </row>
    <row r="3" spans="1:2" x14ac:dyDescent="0.35">
      <c r="A3" t="s">
        <v>223</v>
      </c>
      <c r="B3">
        <v>23</v>
      </c>
    </row>
    <row r="4" spans="1:2" x14ac:dyDescent="0.35">
      <c r="A4" t="s">
        <v>224</v>
      </c>
      <c r="B4">
        <v>55.5</v>
      </c>
    </row>
    <row r="5" spans="1:2" x14ac:dyDescent="0.35">
      <c r="A5" t="s">
        <v>225</v>
      </c>
      <c r="B5">
        <v>90</v>
      </c>
    </row>
    <row r="6" spans="1:2" x14ac:dyDescent="0.35">
      <c r="A6" t="s">
        <v>226</v>
      </c>
      <c r="B6">
        <v>36.6</v>
      </c>
    </row>
    <row r="7" spans="1:2" x14ac:dyDescent="0.35">
      <c r="A7" t="s">
        <v>227</v>
      </c>
      <c r="B7">
        <v>55.5</v>
      </c>
    </row>
    <row r="8" spans="1:2" x14ac:dyDescent="0.35">
      <c r="A8" t="s">
        <v>228</v>
      </c>
      <c r="B8">
        <v>63</v>
      </c>
    </row>
    <row r="9" spans="1:2" x14ac:dyDescent="0.35">
      <c r="A9" t="s">
        <v>229</v>
      </c>
      <c r="B9">
        <v>23</v>
      </c>
    </row>
    <row r="10" spans="1:2" x14ac:dyDescent="0.35">
      <c r="A10" t="s">
        <v>230</v>
      </c>
      <c r="B10">
        <v>55.5</v>
      </c>
    </row>
    <row r="11" spans="1:2" x14ac:dyDescent="0.35">
      <c r="A11" t="s">
        <v>231</v>
      </c>
      <c r="B11">
        <v>55.5</v>
      </c>
    </row>
    <row r="12" spans="1:2" x14ac:dyDescent="0.35">
      <c r="A12" t="s">
        <v>232</v>
      </c>
      <c r="B12">
        <v>55.5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C48B-4E2B-47EB-B4DF-D12897385EE8}">
  <dimension ref="A1:C6"/>
  <sheetViews>
    <sheetView workbookViewId="0">
      <selection activeCell="C7" sqref="C7"/>
    </sheetView>
  </sheetViews>
  <sheetFormatPr defaultRowHeight="14.5" x14ac:dyDescent="0.35"/>
  <cols>
    <col min="1" max="1" width="14.81640625" bestFit="1" customWidth="1"/>
    <col min="2" max="2" width="34.7265625" customWidth="1"/>
  </cols>
  <sheetData>
    <row r="1" spans="1:3" x14ac:dyDescent="0.35">
      <c r="A1" t="s">
        <v>234</v>
      </c>
      <c r="B1" t="s">
        <v>233</v>
      </c>
      <c r="C1" t="s">
        <v>240</v>
      </c>
    </row>
    <row r="2" spans="1:3" x14ac:dyDescent="0.35">
      <c r="A2">
        <v>262</v>
      </c>
      <c r="B2" t="s">
        <v>235</v>
      </c>
      <c r="C2">
        <v>0</v>
      </c>
    </row>
    <row r="3" spans="1:3" x14ac:dyDescent="0.35">
      <c r="A3">
        <v>9201</v>
      </c>
      <c r="B3" t="s">
        <v>236</v>
      </c>
      <c r="C3">
        <v>0</v>
      </c>
    </row>
    <row r="4" spans="1:3" x14ac:dyDescent="0.35">
      <c r="A4">
        <v>9202</v>
      </c>
      <c r="B4" t="s">
        <v>237</v>
      </c>
      <c r="C4">
        <v>1</v>
      </c>
    </row>
    <row r="5" spans="1:3" x14ac:dyDescent="0.35">
      <c r="A5">
        <v>9203</v>
      </c>
      <c r="B5" t="s">
        <v>238</v>
      </c>
      <c r="C5">
        <v>0</v>
      </c>
    </row>
    <row r="6" spans="1:3" x14ac:dyDescent="0.35">
      <c r="A6">
        <v>581476</v>
      </c>
      <c r="B6" t="s">
        <v>239</v>
      </c>
      <c r="C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1632A9079424993A897DC15346D5B" ma:contentTypeVersion="17" ma:contentTypeDescription="Create a new document." ma:contentTypeScope="" ma:versionID="e142ea7856c1c779e772802f85df3c9d">
  <xsd:schema xmlns:xsd="http://www.w3.org/2001/XMLSchema" xmlns:xs="http://www.w3.org/2001/XMLSchema" xmlns:p="http://schemas.microsoft.com/office/2006/metadata/properties" xmlns:ns2="1fd57a85-5f09-446c-9d29-22a13ed0863b" xmlns:ns3="47a2ec26-e196-46c3-886b-68c32d2bf91e" targetNamespace="http://schemas.microsoft.com/office/2006/metadata/properties" ma:root="true" ma:fieldsID="08527c5e4e22af13f6da42aeeb5331bb" ns2:_="" ns3:_="">
    <xsd:import namespace="1fd57a85-5f09-446c-9d29-22a13ed0863b"/>
    <xsd:import namespace="47a2ec26-e196-46c3-886b-68c32d2bf9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57a85-5f09-446c-9d29-22a13ed08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a2ec26-e196-46c3-886b-68c32d2bf9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32a1089-9da0-469c-9676-202e596564c5}" ma:internalName="TaxCatchAll" ma:showField="CatchAllData" ma:web="47a2ec26-e196-46c3-886b-68c32d2bf9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AB7EB0-42CF-45C9-9ECF-1747D1350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d57a85-5f09-446c-9d29-22a13ed0863b"/>
    <ds:schemaRef ds:uri="47a2ec26-e196-46c3-886b-68c32d2bf9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41A22-800E-42F0-9103-7570B9474B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UK</vt:lpstr>
      <vt:lpstr>Italy</vt:lpstr>
      <vt:lpstr>Germany</vt:lpstr>
      <vt:lpstr>France</vt:lpstr>
      <vt:lpstr>Spain</vt:lpstr>
      <vt:lpstr>Netherlands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gfabiano</dc:creator>
  <cp:keywords/>
  <dc:description/>
  <cp:lastModifiedBy>Gianluca Fabiano</cp:lastModifiedBy>
  <cp:revision/>
  <dcterms:created xsi:type="dcterms:W3CDTF">2023-08-04T15:35:09Z</dcterms:created>
  <dcterms:modified xsi:type="dcterms:W3CDTF">2023-12-08T15:16:26Z</dcterms:modified>
  <cp:category/>
  <cp:contentStatus/>
</cp:coreProperties>
</file>