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453E1A54-6ACB-4E7F-90B0-27DE2538DDF1}" xr6:coauthVersionLast="47" xr6:coauthVersionMax="47" xr10:uidLastSave="{00000000-0000-0000-0000-000000000000}"/>
  <bookViews>
    <workbookView xWindow="90" yWindow="270" windowWidth="21600" windowHeight="1419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3" l="1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<sst xmlns="http://schemas.openxmlformats.org/spreadsheetml/2006/main" count="471" uniqueCount="231">
  <si>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</si>
  <si>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</si>
  <si>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</si>
  <si>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</si>
  <si>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</si>
  <si>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</si>
  <si>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</si>
  <si>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</si>
  <si>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</si>
  <si>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</si>
  <si>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</si>
  <si>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</si>
  <si>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</si>
  <si>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</si>
  <si>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</si>
  <si>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</si>
  <si>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</si>
  <si>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</si>
  <si>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</si>
  <si>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</si>
  <si>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</si>
  <si>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</si>
  <si>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</si>
  <si>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</si>
  <si>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</si>
  <si>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</si>
  <si>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</si>
  <si>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</si>
  <si>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</si>
  <si>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</si>
  <si>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</si>
  <si>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</si>
  <si>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</si>
  <si>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</si>
  <si>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</si>
  <si>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</si>
  <si>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</si>
  <si>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</si>
  <si>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</si>
  <si>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</si>
  <si>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</si>
  <si>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</si>
  <si>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</si>
  <si>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</si>
  <si>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</si>
  <si>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</si>
  <si>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</si>
  <si>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</si>
  <si>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</si>
  <si>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</si>
  <si>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</si>
  <si>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</si>
  <si>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</si>
  <si>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</si>
  <si>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</si>
  <si>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</si>
  <si>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</si>
  <si>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</si>
  <si>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</si>
  <si>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</si>
  <si>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</si>
  <si>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</si>
  <si>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</si>
  <si>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</si>
  <si>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</si>
  <si>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</si>
  <si>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</si>
  <si>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</si>
  <si>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</si>
  <si>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</si>
  <si>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</si>
  <si>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</si>
  <si>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</si>
  <si>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</si>
  <si>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</si>
  <si>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</si>
  <si>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</si>
  <si>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</si>
  <si>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</si>
  <si>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</si>
  <si>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</si>
  <si>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</si>
  <si>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</si>
  <si>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</si>
  <si>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</si>
  <si>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</si>
  <si>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</si>
  <si>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</si>
  <si>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</si>
  <si>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</si>
  <si>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</si>
  <si>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</si>
  <si>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</si>
  <si>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</si>
  <si>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</si>
  <si>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</si>
  <si>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</si>
  <si>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</si>
  <si>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</si>
  <si>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</si>
  <si>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</si>
  <si>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</si>
  <si>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</si>
  <si>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</si>
  <si>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</si>
  <si>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</si>
  <si>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</si>
  <si>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</si>
  <si>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</si>
  <si>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</si>
  <si>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</si>
  <si>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</si>
  <si>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</si>
  <si>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</si>
  <si>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</si>
  <si>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</si>
  <si>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</si>
  <si>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</si>
  <si>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</si>
  <si>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</si>
  <si>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</si>
  <si>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</si>
  <si>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</si>
  <si>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</si>
  <si>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</si>
  <si>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</si>
  <si>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</si>
  <si>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</si>
  <si>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</si>
  <si>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</si>
  <si>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</si>
  <si>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</si>
  <si>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</si>
  <si>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</si>
  <si>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</si>
  <si>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</si>
  <si>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</si>
  <si>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</si>
  <si>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</si>
  <si>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</si>
  <si>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</si>
  <si>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</si>
  <si>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</si>
  <si>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</si>
  <si>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</si>
  <si>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</si>
  <si>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</si>
  <si>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</si>
  <si>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</si>
  <si>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</si>
  <si>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</si>
  <si>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</si>
  <si>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</si>
  <si>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</si>
  <si>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</si>
  <si>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</si>
  <si>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</si>
  <si>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</si>
  <si>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</si>
  <si>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</si>
  <si>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</si>
  <si>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</si>
  <si>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</si>
  <si>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</si>
  <si>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</si>
  <si>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</si>
  <si>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</si>
  <si>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</si>
  <si>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</si>
  <si>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</si>
  <si>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</si>
  <si>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</si>
  <si>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</si>
  <si>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</si>
  <si>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</si>
  <si>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</si>
  <si>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</si>
  <si>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</si>
  <si>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</si>
  <si>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</si>
  <si>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</si>
  <si>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</si>
  <si>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</si>
  <si>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</si>
  <si>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</si>
  <si>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</si>
  <si>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</si>
  <si>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</si>
  <si>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</si>
  <si>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</si>
  <si>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</si>
  <si>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</si>
  <si>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</si>
  <si>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</si>
  <si>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</si>
  <si>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</si>
  <si>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</si>
  <si>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</si>
  <si>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</si>
  <si>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</si>
  <si>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</si>
  <si>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EB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</si>
  <si>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</si>
  <si>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</si>
  <si>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</si>
  <si>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</si>
  <si>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</si>
  <si>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</si>
  <si>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</si>
  <si>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</si>
  <si>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</si>
  <si>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</si>
  <si>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 xml:space="preserve">Confident Group
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</si>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</sst>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6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2" activePane="bottomLeft" state="frozen"/>
      <selection activeCell="B1" sqref="B1"/>
      <selection pane="bottomLeft" activeCell="L34" sqref="L34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/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/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/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/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/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/>
    </row>
    <row r="69" spans="1:11" ht="30" x14ac:dyDescent="0.25">
      <c r="A69" s="6">
        <v>68</v>
      </c>
      <c r="B69" s="33" t="s">
        <v>48</v>
      </c>
      <c r="C69" s="37" t="s">
        <v>212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/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245270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12" activePane="bottomLeft" state="frozen"/>
      <selection pane="bottomLeft" activeCell="V1" sqref="V1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205</v>
      </c>
      <c r="Q1" s="43" t="s">
        <v>206</v>
      </c>
      <c r="R1" s="43" t="s">
        <v>207</v>
      </c>
      <c r="S1" s="43" t="s">
        <v>208</v>
      </c>
      <c r="T1" s="43" t="s">
        <v>209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/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/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128179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G10" sqref="G10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210</v>
      </c>
      <c r="C2" s="3">
        <f>'Maintenance_01-Apr-2025_Onwards'!K74</f>
        <v>245270</v>
      </c>
      <c r="D2" s="62">
        <v>45686</v>
      </c>
      <c r="E2" t="s">
        <v>177</v>
      </c>
      <c r="F2">
        <v>18043</v>
      </c>
      <c r="G2" t="s">
        <v>227</v>
      </c>
    </row>
    <row r="3" spans="2:7" x14ac:dyDescent="0.25">
      <c r="B3" t="s">
        <v>211</v>
      </c>
      <c r="C3" s="3">
        <f>EB!U73</f>
        <v>128179</v>
      </c>
      <c r="D3" s="62">
        <v>45706</v>
      </c>
      <c r="E3" t="s">
        <v>201</v>
      </c>
      <c r="F3">
        <v>182204</v>
      </c>
    </row>
    <row r="4" spans="2:7" x14ac:dyDescent="0.25">
      <c r="D4" s="62">
        <v>45733</v>
      </c>
      <c r="E4" t="s">
        <v>201</v>
      </c>
      <c r="F4">
        <v>182412</v>
      </c>
      <c r="G4" t="s">
        <v>226</v>
      </c>
    </row>
    <row r="5" spans="2:7" x14ac:dyDescent="0.25">
      <c r="D5" s="62">
        <v>45727</v>
      </c>
      <c r="E5" t="s">
        <v>177</v>
      </c>
      <c r="F5">
        <v>29811</v>
      </c>
    </row>
    <row r="6" spans="2:7" x14ac:dyDescent="0.25">
      <c r="D6" s="62">
        <v>111491</v>
      </c>
      <c r="E6" s="38" t="s">
        <v>202</v>
      </c>
      <c r="F6">
        <v>3630</v>
      </c>
      <c r="G6" t="s">
        <v>228</v>
      </c>
    </row>
    <row r="7" spans="2:7" x14ac:dyDescent="0.25">
      <c r="B7" t="s">
        <v>196</v>
      </c>
      <c r="C7" s="3">
        <f>SUM(C1:C6)</f>
        <v>1015867</v>
      </c>
      <c r="D7" s="62">
        <v>45757</v>
      </c>
      <c r="E7" t="s">
        <v>202</v>
      </c>
      <c r="F7">
        <f>4602+1480</f>
        <v>6082</v>
      </c>
      <c r="G7" t="s">
        <v>228</v>
      </c>
    </row>
    <row r="8" spans="2:7" x14ac:dyDescent="0.25">
      <c r="D8" s="62">
        <v>45761</v>
      </c>
      <c r="E8" t="s">
        <v>201</v>
      </c>
      <c r="F8">
        <v>245778</v>
      </c>
      <c r="G8" t="s">
        <v>225</v>
      </c>
    </row>
    <row r="9" spans="2:7" x14ac:dyDescent="0.25">
      <c r="B9" t="s">
        <v>186</v>
      </c>
      <c r="C9" s="3">
        <f>withWhom!I26</f>
        <v>288</v>
      </c>
      <c r="E9" t="s">
        <v>229</v>
      </c>
      <c r="F9">
        <v>32745</v>
      </c>
      <c r="G9" t="s">
        <v>230</v>
      </c>
    </row>
    <row r="10" spans="2:7" x14ac:dyDescent="0.25">
      <c r="B10" t="s">
        <v>174</v>
      </c>
      <c r="C10" s="3">
        <v>219027</v>
      </c>
    </row>
    <row r="11" spans="2:7" x14ac:dyDescent="0.25">
      <c r="B11" t="s">
        <v>175</v>
      </c>
      <c r="C11" s="3">
        <v>3821</v>
      </c>
    </row>
    <row r="12" spans="2:7" x14ac:dyDescent="0.25">
      <c r="B12" t="s">
        <v>179</v>
      </c>
      <c r="C12" s="3">
        <v>92538</v>
      </c>
    </row>
    <row r="13" spans="2:7" x14ac:dyDescent="0.25">
      <c r="B13" t="s">
        <v>213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315674</v>
      </c>
      <c r="E15" t="s">
        <v>172</v>
      </c>
      <c r="F15">
        <f>SUM(F2:F14)</f>
        <v>700705</v>
      </c>
    </row>
    <row r="16" spans="2:7" x14ac:dyDescent="0.25">
      <c r="B16" s="3"/>
    </row>
    <row r="17" spans="1:5" x14ac:dyDescent="0.25">
      <c r="B17" s="11" t="s">
        <v>203</v>
      </c>
      <c r="C17" s="3">
        <f>C7-F15</f>
        <v>315162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204</v>
      </c>
      <c r="C20" s="3">
        <f>C17-C15</f>
        <v>-512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214</v>
      </c>
      <c r="B3" s="66"/>
      <c r="C3" s="66"/>
      <c r="D3" s="66" t="s">
        <v>175</v>
      </c>
      <c r="E3" s="66"/>
      <c r="F3" s="66" t="s">
        <v>215</v>
      </c>
      <c r="G3" s="66"/>
      <c r="H3" s="67" t="s">
        <v>213</v>
      </c>
      <c r="I3" s="66" t="s">
        <v>216</v>
      </c>
    </row>
    <row r="4" spans="1:9" x14ac:dyDescent="0.25">
      <c r="A4" s="68" t="s">
        <v>220</v>
      </c>
      <c r="B4" s="11">
        <v>117636</v>
      </c>
      <c r="C4" s="68" t="s">
        <v>220</v>
      </c>
      <c r="D4" s="11">
        <v>67347</v>
      </c>
      <c r="E4" s="68" t="s">
        <v>220</v>
      </c>
      <c r="F4" s="11">
        <v>40543</v>
      </c>
      <c r="I4" s="11">
        <v>288</v>
      </c>
    </row>
    <row r="5" spans="1:9" x14ac:dyDescent="0.25">
      <c r="A5" s="11" t="s">
        <v>217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218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222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222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219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221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224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223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2025-04-14T11:28:18Z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