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E41104D4-C287-4462-93C9-DF92514667F6}" xr6:coauthVersionLast="47" xr6:coauthVersionMax="47" xr10:uidLastSave="{00000000-0000-0000-0000-000000000000}"/>
  <bookViews>
    <workbookView xWindow="-120" yWindow="-120" windowWidth="29040" windowHeight="15720" xr2:uid="{18F95FEC-B9AA-4F82-AECF-118895130A20}"/>
  </bookViews>
  <sheets>
    <sheet name="May June July maintenance" sheetId="14" r:id="rId1"/>
    <sheet name="EB april (due date may15)" sheetId="15" r:id="rId2"/>
    <sheet name="maintenance till april 30" sheetId="9" r:id="rId3"/>
    <sheet name="Balance_Expense till april30" sheetId="7" r:id="rId4"/>
    <sheet name="EB till march 30" sheetId="8" r:id="rId5"/>
  </sheets>
  <definedNames>
    <definedName name="_xlnm._FilterDatabase" localSheetId="4" hidden="1">'EB till march 30'!$A$1:$N$1</definedName>
    <definedName name="_xlnm._FilterDatabase" localSheetId="2" hidden="1">'maintenance till april 30'!$A$1:$M$1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7" l="1"/>
  <c r="H74" i="14"/>
  <c r="I74" i="14"/>
  <c r="K74" i="14"/>
  <c r="H74" i="9"/>
  <c r="C9" i="7"/>
  <c r="C12" i="7"/>
  <c r="C10" i="7"/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2" i="9"/>
  <c r="G74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J2" i="14"/>
  <c r="I2" i="14"/>
  <c r="G2" i="14"/>
  <c r="E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U73" i="8"/>
  <c r="J74" i="14" l="1"/>
  <c r="F7" i="7"/>
  <c r="F15" i="7" s="1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L74" i="9" s="1"/>
  <c r="J74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S73" i="8" l="1"/>
  <c r="S75" i="8" s="1"/>
  <c r="C15" i="7"/>
  <c r="N73" i="8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O71" i="8" l="1"/>
  <c r="T71" i="8" s="1"/>
  <c r="M73" i="8"/>
</calcChain>
</file>

<file path=xl/sharedStrings.xml><?xml version="1.0" encoding="utf-8"?>
<sst xmlns="http://schemas.openxmlformats.org/spreadsheetml/2006/main" count="417" uniqueCount="209">
  <si>
    <t xml:space="preserve">S.no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</si>
  <si>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</si>
  <si>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</si>
  <si>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</si>
  <si>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</si>
  <si>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</si>
  <si>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</si>
  <si>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</si>
  <si>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</si>
  <si>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</si>
  <si>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</si>
  <si>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</si>
  <si>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</si>
  <si>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</si>
  <si>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</si>
  <si>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</si>
  <si>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</si>
  <si>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</si>
  <si>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</si>
  <si>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</si>
  <si>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</si>
  <si>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</si>
  <si>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</si>
  <si>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</si>
  <si>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</si>
  <si>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</si>
  <si>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</si>
  <si>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</si>
  <si>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</si>
  <si>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</si>
  <si>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</si>
  <si>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</si>
  <si>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</si>
  <si>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</si>
  <si>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</si>
  <si>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</si>
  <si>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</si>
  <si>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</si>
  <si>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</si>
  <si>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</si>
  <si>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</si>
  <si>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</si>
  <si>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</si>
  <si>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</si>
  <si>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</si>
  <si>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</si>
  <si>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</si>
  <si>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</si>
  <si>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</si>
  <si>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</si>
  <si>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</si>
  <si>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</si>
  <si>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</si>
  <si>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</si>
  <si>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</si>
  <si>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</si>
  <si>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</si>
  <si>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</si>
  <si>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</si>
  <si>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</si>
  <si>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</si>
  <si>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</si>
  <si>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</si>
  <si>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</si>
  <si>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</si>
  <si>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</si>
  <si>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</si>
  <si>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</si>
  <si>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</si>
  <si>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</si>
  <si>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</si>
  <si>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</si>
  <si>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</si>
  <si>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</si>
  <si>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</si>
  <si>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</si>
  <si>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</si>
  <si>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</si>
  <si>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</si>
  <si>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</si>
  <si>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</si>
  <si>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</si>
  <si>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</si>
  <si>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</si>
  <si>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</si>
  <si>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</si>
  <si>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</si>
  <si>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</si>
  <si>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</si>
  <si>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</si>
  <si>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</si>
  <si>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</si>
  <si>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</si>
  <si>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</si>
  <si>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</si>
  <si>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</si>
  <si>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</si>
  <si>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</si>
  <si>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</si>
  <si>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</si>
  <si>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</si>
  <si>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</si>
  <si>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</si>
  <si>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</si>
  <si>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</si>
  <si>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</si>
  <si>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</si>
  <si>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</si>
  <si>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</si>
  <si>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</si>
  <si>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</si>
  <si>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</si>
  <si>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</si>
  <si>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</si>
  <si>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</si>
  <si>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</si>
  <si>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</si>
  <si>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</si>
  <si>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</si>
  <si>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</si>
  <si>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</si>
  <si>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</si>
  <si>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</si>
  <si>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Rate per 
Sq.Feet</t>
  </si>
  <si>
    <t>9731095444 
9741116738</t>
  </si>
  <si>
    <t xml:space="preserve">Smt .Shilpa V Tekkam
Mayur
</t>
  </si>
  <si>
    <t xml:space="preserve">Mrs .Shilpa V Tekkam 
Mayur
</t>
  </si>
  <si>
    <t>Remarks</t>
  </si>
  <si>
    <t>VENKATA RATNAM</t>
  </si>
  <si>
    <t>SRI ANJANEYULU GUTTA
NAGA VALLI SRIDEVI CHAND</t>
  </si>
  <si>
    <t>9900087847
8792885898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</si>
  <si>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</si>
  <si>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</si>
  <si>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</si>
  <si>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</si>
  <si>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</si>
  <si>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</si>
  <si>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</si>
  <si>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</si>
  <si>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</si>
  <si>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</si>
  <si>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</si>
  <si>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</si>
  <si>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</si>
  <si>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</si>
  <si>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</si>
  <si>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</si>
  <si>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</si>
  <si>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</si>
  <si>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</si>
  <si>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</si>
  <si>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</si>
  <si>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>Total Expenses</t>
  </si>
  <si>
    <t xml:space="preserve">with Vishal </t>
  </si>
  <si>
    <t>With Prabhu</t>
  </si>
  <si>
    <t xml:space="preserve">Diesel </t>
  </si>
  <si>
    <t xml:space="preserve">With amit 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</si>
  <si>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</si>
  <si>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</si>
  <si>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</si>
  <si>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</si>
  <si>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</si>
  <si>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</si>
  <si>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</si>
  <si>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</si>
  <si>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</si>
  <si>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</si>
  <si>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Date </t>
  </si>
  <si>
    <t>Expense details</t>
  </si>
  <si>
    <t xml:space="preserve">Amount </t>
  </si>
  <si>
    <t>House Keeping materials</t>
  </si>
  <si>
    <t>Fixed Charges of March</t>
  </si>
  <si>
    <t>Readings</t>
  </si>
  <si>
    <t>No.of Units</t>
  </si>
  <si>
    <t>March Amount</t>
  </si>
  <si>
    <t>Total Due as on 09-Apr-2025</t>
  </si>
  <si>
    <t>With Sandeep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</si>
  <si>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</si>
  <si>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</si>
  <si>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</si>
  <si>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</si>
  <si>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</si>
  <si>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</si>
  <si>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</si>
  <si>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</si>
  <si>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</si>
  <si>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</si>
  <si>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</si>
  <si>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</si>
  <si>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</si>
  <si>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</si>
  <si>
    <t>garbage pickup feb</t>
  </si>
  <si>
    <t>Rate psft</t>
  </si>
  <si>
    <t>Arrears
(not paid)</t>
  </si>
  <si>
    <t>dues for
May
June
July</t>
  </si>
  <si>
    <t>Paid amount</t>
  </si>
  <si>
    <t>paid date</t>
  </si>
  <si>
    <t>Collector</t>
  </si>
  <si>
    <t>Total dues</t>
  </si>
  <si>
    <t>remaining</t>
  </si>
  <si>
    <t>method
cash/upi</t>
  </si>
  <si>
    <t>remarks</t>
  </si>
  <si>
    <t>carry fwd to 
may june july
sheet</t>
  </si>
  <si>
    <t>Diesel</t>
  </si>
  <si>
    <t>blockage and repair</t>
  </si>
  <si>
    <t>possibly by anand to be finalized</t>
  </si>
  <si>
    <t>balance in hand for payments till april 30 only
which include april maintenance and till march EB
nothing further</t>
  </si>
  <si>
    <t xml:space="preserve">Shop </t>
  </si>
  <si>
    <r>
      <t xml:space="preserve">9019107164
</t>
    </r>
    <r>
      <rPr>
        <b/>
        <sz val="14"/>
        <rFont val="Aptos Narrow"/>
        <family val="2"/>
        <scheme val="minor"/>
      </rPr>
      <t>9738919186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</si>
</sst>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Verdana"/>
      <family val="2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sz val="14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4"/>
      <color rgb="FFFF0000"/>
      <name val="Verdana"/>
      <family val="2"/>
    </font>
    <font>
      <b/>
      <sz val="14"/>
      <color rgb="FF3F3F3F"/>
      <name val="Aptos Narrow"/>
      <family val="2"/>
      <scheme val="minor"/>
    </font>
    <font>
      <sz val="14"/>
      <name val="Verdana"/>
      <family val="2"/>
    </font>
    <font>
      <b/>
      <sz val="14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rgb="FF7F7F7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5" fillId="0" borderId="0"/>
    <xf numFmtId="0" fontId="10" fillId="4" borderId="3" applyNumberFormat="0" applyAlignment="0" applyProtection="0"/>
    <xf numFmtId="0" fontId="22" fillId="0" borderId="0" applyNumberFormat="0" applyFill="0" applyBorder="0" applyAlignment="0" applyProtection="0"/>
  </cellStyleXfs>
  <cellXfs count="10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8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/>
    <xf numFmtId="0" fontId="13" fillId="0" borderId="0" xfId="0" applyFont="1"/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5" fillId="0" borderId="0" xfId="0" applyFont="1"/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14" fillId="0" borderId="0" xfId="0" applyFont="1"/>
    <xf numFmtId="0" fontId="21" fillId="0" borderId="1" xfId="0" applyFont="1" applyBorder="1" applyAlignment="1">
      <alignment horizontal="left"/>
    </xf>
    <xf numFmtId="0" fontId="1" fillId="2" borderId="0" xfId="0" applyFont="1" applyFill="1" applyAlignment="1">
      <alignment wrapText="1"/>
    </xf>
    <xf numFmtId="15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0" fillId="2" borderId="0" xfId="0" applyFill="1" applyAlignment="1">
      <alignment wrapText="1"/>
    </xf>
    <xf numFmtId="0" fontId="11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18" fillId="2" borderId="3" xfId="4" applyFont="1" applyFill="1" applyAlignment="1">
      <alignment vertical="top"/>
    </xf>
    <xf numFmtId="0" fontId="11" fillId="2" borderId="0" xfId="0" applyFont="1" applyFill="1" applyAlignment="1">
      <alignment vertical="top"/>
    </xf>
    <xf numFmtId="0" fontId="10" fillId="3" borderId="3" xfId="4" applyFill="1"/>
    <xf numFmtId="0" fontId="6" fillId="3" borderId="3" xfId="4" applyFont="1" applyFill="1"/>
    <xf numFmtId="0" fontId="21" fillId="3" borderId="3" xfId="4" applyFont="1" applyFill="1"/>
    <xf numFmtId="0" fontId="22" fillId="3" borderId="3" xfId="5" applyFill="1" applyBorder="1"/>
    <xf numFmtId="0" fontId="6" fillId="4" borderId="3" xfId="4" applyFont="1" applyAlignment="1">
      <alignment vertical="top" wrapText="1"/>
    </xf>
    <xf numFmtId="0" fontId="6" fillId="4" borderId="3" xfId="4" applyFont="1"/>
    <xf numFmtId="0" fontId="20" fillId="2" borderId="1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2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21" fillId="4" borderId="3" xfId="4" applyFont="1"/>
    <xf numFmtId="0" fontId="14" fillId="0" borderId="1" xfId="0" applyFont="1" applyBorder="1"/>
  </cellXfs>
  <cellStyles count="6">
    <cellStyle name="Explanatory Text" xfId="5" builtinId="53"/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6038-014C-446F-8809-AF3D7B4BA2C5}">
  <dimension ref="A1:P96"/>
  <sheetViews>
    <sheetView tabSelected="1" topLeftCell="B61" workbookViewId="0">
      <selection activeCell="C67" sqref="C67"/>
    </sheetView>
  </sheetViews>
  <sheetFormatPr defaultRowHeight="18.75" x14ac:dyDescent="0.3"/>
  <cols>
    <col min="1" max="1" width="0" style="57" hidden="1" customWidth="1"/>
    <col min="2" max="2" width="8.5703125" style="50" bestFit="1" customWidth="1"/>
    <col min="3" max="3" width="25.28515625" style="58" bestFit="1" customWidth="1"/>
    <col min="4" max="4" width="15.7109375" style="59" bestFit="1" customWidth="1"/>
    <col min="5" max="5" width="8.42578125" style="101" bestFit="1" customWidth="1"/>
    <col min="6" max="6" width="13.28515625" style="97" customWidth="1"/>
    <col min="7" max="7" width="16.5703125" style="97" customWidth="1"/>
    <col min="8" max="8" width="12.28515625" style="94" customWidth="1"/>
    <col min="9" max="9" width="15.85546875" style="97" customWidth="1"/>
    <col min="10" max="10" width="15.85546875" style="60" customWidth="1"/>
    <col min="11" max="11" width="9.85546875" style="50" bestFit="1" customWidth="1"/>
    <col min="12" max="12" width="14.42578125" style="89" customWidth="1"/>
    <col min="13" max="13" width="11.7109375" style="89" bestFit="1" customWidth="1"/>
    <col min="14" max="14" width="13.42578125" style="50" bestFit="1" customWidth="1"/>
    <col min="15" max="15" width="12.5703125" style="50" bestFit="1" customWidth="1"/>
    <col min="16" max="16384" width="9.140625" style="50"/>
  </cols>
  <sheetData>
    <row r="1" spans="1:16" s="88" customFormat="1" ht="75" x14ac:dyDescent="0.25">
      <c r="A1" s="82" t="s">
        <v>0</v>
      </c>
      <c r="B1" s="83" t="s">
        <v>207</v>
      </c>
      <c r="C1" s="84" t="s">
        <v>72</v>
      </c>
      <c r="D1" s="85" t="s">
        <v>161</v>
      </c>
      <c r="E1" s="100" t="s">
        <v>122</v>
      </c>
      <c r="F1" s="95" t="s">
        <v>192</v>
      </c>
      <c r="G1" s="95" t="s">
        <v>162</v>
      </c>
      <c r="H1" s="93" t="s">
        <v>193</v>
      </c>
      <c r="I1" s="95" t="s">
        <v>194</v>
      </c>
      <c r="J1" s="85" t="s">
        <v>198</v>
      </c>
      <c r="K1" s="83" t="s">
        <v>195</v>
      </c>
      <c r="L1" s="87" t="s">
        <v>196</v>
      </c>
      <c r="M1" s="87" t="s">
        <v>197</v>
      </c>
      <c r="N1" s="86" t="s">
        <v>200</v>
      </c>
      <c r="O1" s="88" t="s">
        <v>199</v>
      </c>
      <c r="P1" s="88" t="s">
        <v>201</v>
      </c>
    </row>
    <row r="2" spans="1:16" x14ac:dyDescent="0.3">
      <c r="A2" s="45">
        <v>1</v>
      </c>
      <c r="B2" s="46" t="s">
        <v>1</v>
      </c>
      <c r="C2" s="46" t="s">
        <v>48</v>
      </c>
      <c r="D2" s="47">
        <v>6303685100</v>
      </c>
      <c r="E2" s="73">
        <v>1414</v>
      </c>
      <c r="F2" s="74">
        <v>4.54</v>
      </c>
      <c r="G2" s="73">
        <f>ROUND(E2*F2,0)</f>
        <v>6420</v>
      </c>
      <c r="H2" s="94">
        <v>6</v>
      </c>
      <c r="I2" s="75">
        <f>3*ROUND(E2* F2,)</f>
        <v>19260</v>
      </c>
      <c r="J2" s="48">
        <f>H2+I2</f>
        <v>19266</v>
      </c>
      <c r="K2" s="49">
        <v>0</v>
      </c>
    </row>
    <row r="3" spans="1:16" x14ac:dyDescent="0.3">
      <c r="A3" s="45">
        <v>2</v>
      </c>
      <c r="B3" s="46" t="s">
        <v>2</v>
      </c>
      <c r="C3" s="46" t="s">
        <v>84</v>
      </c>
      <c r="D3" s="47">
        <v>9980555880</v>
      </c>
      <c r="E3" s="73">
        <v>768</v>
      </c>
      <c r="F3" s="74">
        <v>4.54</v>
      </c>
      <c r="G3" s="73">
        <f>ROUND(E3*F3,0)</f>
        <v>3487</v>
      </c>
      <c r="H3" s="94">
        <v>0</v>
      </c>
      <c r="I3" s="75">
        <f t="shared" ref="I3:I66" si="0">3*ROUND(E3* F3,)</f>
        <v>10461</v>
      </c>
      <c r="J3" s="48">
        <f t="shared" ref="J3:J66" si="1">H3+I3</f>
        <v>10461</v>
      </c>
      <c r="K3" s="49">
        <v>0</v>
      </c>
    </row>
    <row r="4" spans="1:16" ht="37.5" x14ac:dyDescent="0.3">
      <c r="A4" s="45">
        <v>3</v>
      </c>
      <c r="B4" s="46" t="s">
        <v>3</v>
      </c>
      <c r="C4" s="51" t="s">
        <v>159</v>
      </c>
      <c r="D4" s="52" t="s">
        <v>158</v>
      </c>
      <c r="E4" s="73">
        <v>1561</v>
      </c>
      <c r="F4" s="74">
        <v>4.54</v>
      </c>
      <c r="G4" s="73">
        <f t="shared" ref="G4:G67" si="2">ROUND(E4*F4,0)</f>
        <v>7087</v>
      </c>
      <c r="H4" s="94">
        <v>0</v>
      </c>
      <c r="I4" s="75">
        <f t="shared" si="0"/>
        <v>21261</v>
      </c>
      <c r="J4" s="48">
        <f t="shared" si="1"/>
        <v>21261</v>
      </c>
      <c r="K4" s="49">
        <v>0</v>
      </c>
    </row>
    <row r="5" spans="1:16" x14ac:dyDescent="0.3">
      <c r="A5" s="45">
        <v>4</v>
      </c>
      <c r="B5" s="46" t="s">
        <v>4</v>
      </c>
      <c r="C5" s="46" t="s">
        <v>111</v>
      </c>
      <c r="D5" s="47">
        <v>9893513268</v>
      </c>
      <c r="E5" s="73">
        <v>608</v>
      </c>
      <c r="F5" s="74">
        <v>4.54</v>
      </c>
      <c r="G5" s="73">
        <f t="shared" si="2"/>
        <v>2760</v>
      </c>
      <c r="H5" s="94">
        <v>0</v>
      </c>
      <c r="I5" s="75">
        <f t="shared" si="0"/>
        <v>8280</v>
      </c>
      <c r="J5" s="48">
        <f t="shared" si="1"/>
        <v>8280</v>
      </c>
      <c r="K5" s="49">
        <v>0</v>
      </c>
    </row>
    <row r="6" spans="1:16" x14ac:dyDescent="0.3">
      <c r="A6" s="45">
        <v>5</v>
      </c>
      <c r="B6" s="46" t="s">
        <v>5</v>
      </c>
      <c r="C6" s="46" t="s">
        <v>116</v>
      </c>
      <c r="D6" s="47">
        <v>8867244217</v>
      </c>
      <c r="E6" s="73">
        <v>611</v>
      </c>
      <c r="F6" s="74">
        <v>4.54</v>
      </c>
      <c r="G6" s="73">
        <f t="shared" si="2"/>
        <v>2774</v>
      </c>
      <c r="H6" s="94">
        <v>0</v>
      </c>
      <c r="I6" s="75">
        <f t="shared" si="0"/>
        <v>8322</v>
      </c>
      <c r="J6" s="48">
        <f t="shared" si="1"/>
        <v>8322</v>
      </c>
      <c r="K6" s="49">
        <v>0</v>
      </c>
    </row>
    <row r="7" spans="1:16" s="67" customFormat="1" ht="37.5" x14ac:dyDescent="0.3">
      <c r="A7" s="63">
        <v>6</v>
      </c>
      <c r="B7" s="64" t="s">
        <v>6</v>
      </c>
      <c r="C7" s="64" t="s">
        <v>49</v>
      </c>
      <c r="D7" s="65" t="s">
        <v>124</v>
      </c>
      <c r="E7" s="73">
        <v>1202</v>
      </c>
      <c r="F7" s="74">
        <v>4.54</v>
      </c>
      <c r="G7" s="73">
        <f t="shared" si="2"/>
        <v>5457</v>
      </c>
      <c r="H7" s="94">
        <v>10465</v>
      </c>
      <c r="I7" s="75">
        <f t="shared" si="0"/>
        <v>16371</v>
      </c>
      <c r="J7" s="66">
        <f t="shared" si="1"/>
        <v>26836</v>
      </c>
      <c r="K7" s="49">
        <v>0</v>
      </c>
      <c r="L7" s="90"/>
      <c r="M7" s="90"/>
    </row>
    <row r="8" spans="1:16" s="76" customFormat="1" ht="56.25" x14ac:dyDescent="0.3">
      <c r="A8" s="70">
        <v>7</v>
      </c>
      <c r="B8" s="71" t="s">
        <v>7</v>
      </c>
      <c r="C8" s="55" t="s">
        <v>109</v>
      </c>
      <c r="D8" s="72" t="s">
        <v>110</v>
      </c>
      <c r="E8" s="73">
        <v>1011</v>
      </c>
      <c r="F8" s="74">
        <v>4.54</v>
      </c>
      <c r="G8" s="73">
        <f t="shared" si="2"/>
        <v>4590</v>
      </c>
      <c r="H8" s="94">
        <v>-500</v>
      </c>
      <c r="I8" s="75">
        <f t="shared" si="0"/>
        <v>13770</v>
      </c>
      <c r="J8" s="75">
        <f t="shared" si="1"/>
        <v>13270</v>
      </c>
      <c r="K8" s="49">
        <v>0</v>
      </c>
      <c r="L8" s="91"/>
      <c r="M8" s="91"/>
    </row>
    <row r="9" spans="1:16" s="67" customFormat="1" x14ac:dyDescent="0.3">
      <c r="A9" s="63">
        <v>8</v>
      </c>
      <c r="B9" s="69" t="s">
        <v>8</v>
      </c>
      <c r="C9" s="69" t="s">
        <v>93</v>
      </c>
      <c r="D9" s="66">
        <v>9880217710</v>
      </c>
      <c r="E9" s="73">
        <v>500</v>
      </c>
      <c r="F9" s="74">
        <v>4.54</v>
      </c>
      <c r="G9" s="73">
        <f t="shared" si="2"/>
        <v>2270</v>
      </c>
      <c r="H9" s="94">
        <v>8519</v>
      </c>
      <c r="I9" s="75">
        <f t="shared" si="0"/>
        <v>6810</v>
      </c>
      <c r="J9" s="66">
        <f t="shared" si="1"/>
        <v>15329</v>
      </c>
      <c r="K9" s="49">
        <v>0</v>
      </c>
      <c r="L9" s="89"/>
      <c r="M9" s="89"/>
    </row>
    <row r="10" spans="1:16" s="67" customFormat="1" x14ac:dyDescent="0.3">
      <c r="A10" s="63">
        <v>9</v>
      </c>
      <c r="B10" s="64" t="s">
        <v>9</v>
      </c>
      <c r="C10" s="64" t="s">
        <v>135</v>
      </c>
      <c r="D10" s="56"/>
      <c r="E10" s="73">
        <v>330</v>
      </c>
      <c r="F10" s="74">
        <v>4.54</v>
      </c>
      <c r="G10" s="73">
        <f t="shared" si="2"/>
        <v>1498</v>
      </c>
      <c r="H10" s="94">
        <v>5623</v>
      </c>
      <c r="I10" s="75">
        <f t="shared" si="0"/>
        <v>4494</v>
      </c>
      <c r="J10" s="66">
        <f t="shared" si="1"/>
        <v>10117</v>
      </c>
      <c r="K10" s="49">
        <v>0</v>
      </c>
      <c r="L10" s="89"/>
      <c r="M10" s="89"/>
    </row>
    <row r="11" spans="1:16" x14ac:dyDescent="0.3">
      <c r="A11" s="45">
        <v>10</v>
      </c>
      <c r="B11" s="46" t="s">
        <v>10</v>
      </c>
      <c r="C11" s="46" t="s">
        <v>50</v>
      </c>
      <c r="D11" s="47">
        <v>9741864071</v>
      </c>
      <c r="E11" s="73">
        <v>593</v>
      </c>
      <c r="F11" s="74">
        <v>4.54</v>
      </c>
      <c r="G11" s="73">
        <f t="shared" si="2"/>
        <v>2692</v>
      </c>
      <c r="H11" s="94">
        <v>0</v>
      </c>
      <c r="I11" s="75">
        <f t="shared" si="0"/>
        <v>8076</v>
      </c>
      <c r="J11" s="48">
        <f t="shared" si="1"/>
        <v>8076</v>
      </c>
      <c r="K11" s="49">
        <v>0</v>
      </c>
    </row>
    <row r="12" spans="1:16" ht="56.25" x14ac:dyDescent="0.3">
      <c r="A12" s="45">
        <v>11</v>
      </c>
      <c r="B12" s="46" t="s">
        <v>11</v>
      </c>
      <c r="C12" s="46" t="s">
        <v>79</v>
      </c>
      <c r="D12" s="52" t="s">
        <v>120</v>
      </c>
      <c r="E12" s="73">
        <v>663</v>
      </c>
      <c r="F12" s="74">
        <v>4.54</v>
      </c>
      <c r="G12" s="73">
        <f t="shared" si="2"/>
        <v>3010</v>
      </c>
      <c r="H12" s="94">
        <v>0</v>
      </c>
      <c r="I12" s="75">
        <f t="shared" si="0"/>
        <v>9030</v>
      </c>
      <c r="J12" s="48">
        <f t="shared" si="1"/>
        <v>9030</v>
      </c>
      <c r="K12" s="49">
        <v>0</v>
      </c>
    </row>
    <row r="13" spans="1:16" x14ac:dyDescent="0.3">
      <c r="A13" s="45">
        <v>12</v>
      </c>
      <c r="B13" s="46" t="s">
        <v>12</v>
      </c>
      <c r="C13" s="46" t="s">
        <v>88</v>
      </c>
      <c r="D13" s="47">
        <v>8884658111</v>
      </c>
      <c r="E13" s="73">
        <v>801</v>
      </c>
      <c r="F13" s="74">
        <v>4.54</v>
      </c>
      <c r="G13" s="73">
        <f t="shared" si="2"/>
        <v>3637</v>
      </c>
      <c r="H13" s="94">
        <v>0</v>
      </c>
      <c r="I13" s="75">
        <f t="shared" si="0"/>
        <v>10911</v>
      </c>
      <c r="J13" s="48">
        <f t="shared" si="1"/>
        <v>10911</v>
      </c>
      <c r="K13" s="49">
        <v>0</v>
      </c>
    </row>
    <row r="14" spans="1:16" x14ac:dyDescent="0.3">
      <c r="A14" s="45">
        <v>13</v>
      </c>
      <c r="B14" s="46" t="s">
        <v>13</v>
      </c>
      <c r="C14" s="46" t="s">
        <v>85</v>
      </c>
      <c r="D14" s="47">
        <v>8147886171</v>
      </c>
      <c r="E14" s="73">
        <v>541</v>
      </c>
      <c r="F14" s="74">
        <v>4.54</v>
      </c>
      <c r="G14" s="73">
        <f t="shared" si="2"/>
        <v>2456</v>
      </c>
      <c r="H14" s="94">
        <v>0</v>
      </c>
      <c r="I14" s="75">
        <f t="shared" si="0"/>
        <v>7368</v>
      </c>
      <c r="J14" s="48">
        <f t="shared" si="1"/>
        <v>7368</v>
      </c>
      <c r="K14" s="49">
        <v>0</v>
      </c>
    </row>
    <row r="15" spans="1:16" x14ac:dyDescent="0.3">
      <c r="A15" s="45">
        <v>14</v>
      </c>
      <c r="B15" s="46" t="s">
        <v>14</v>
      </c>
      <c r="C15" s="46" t="s">
        <v>51</v>
      </c>
      <c r="D15" s="47">
        <v>9742900576</v>
      </c>
      <c r="E15" s="73">
        <v>382</v>
      </c>
      <c r="F15" s="74">
        <v>4.54</v>
      </c>
      <c r="G15" s="73">
        <f t="shared" si="2"/>
        <v>1734</v>
      </c>
      <c r="H15" s="94">
        <v>0</v>
      </c>
      <c r="I15" s="75">
        <f t="shared" si="0"/>
        <v>5202</v>
      </c>
      <c r="J15" s="48">
        <f t="shared" si="1"/>
        <v>5202</v>
      </c>
      <c r="K15" s="49">
        <v>0</v>
      </c>
    </row>
    <row r="16" spans="1:16" x14ac:dyDescent="0.3">
      <c r="A16" s="45">
        <v>15</v>
      </c>
      <c r="B16" s="46" t="s">
        <v>15</v>
      </c>
      <c r="C16" s="46" t="s">
        <v>128</v>
      </c>
      <c r="D16" s="47">
        <v>9845452118</v>
      </c>
      <c r="E16" s="73">
        <v>900</v>
      </c>
      <c r="F16" s="74">
        <v>4.54</v>
      </c>
      <c r="G16" s="73">
        <f t="shared" si="2"/>
        <v>4086</v>
      </c>
      <c r="H16" s="94">
        <v>0</v>
      </c>
      <c r="I16" s="75">
        <f t="shared" si="0"/>
        <v>12258</v>
      </c>
      <c r="J16" s="48">
        <f t="shared" si="1"/>
        <v>12258</v>
      </c>
      <c r="K16" s="49">
        <v>0</v>
      </c>
    </row>
    <row r="17" spans="1:13" x14ac:dyDescent="0.3">
      <c r="A17" s="45">
        <v>16</v>
      </c>
      <c r="B17" s="46" t="s">
        <v>16</v>
      </c>
      <c r="C17" s="46" t="s">
        <v>52</v>
      </c>
      <c r="D17" s="47">
        <v>7349351129</v>
      </c>
      <c r="E17" s="73">
        <v>719</v>
      </c>
      <c r="F17" s="74">
        <v>4.54</v>
      </c>
      <c r="G17" s="73">
        <f t="shared" si="2"/>
        <v>3264</v>
      </c>
      <c r="H17" s="94">
        <v>0</v>
      </c>
      <c r="I17" s="75">
        <f t="shared" si="0"/>
        <v>9792</v>
      </c>
      <c r="J17" s="48">
        <f t="shared" si="1"/>
        <v>9792</v>
      </c>
      <c r="K17" s="49">
        <v>0</v>
      </c>
    </row>
    <row r="18" spans="1:13" x14ac:dyDescent="0.3">
      <c r="A18" s="45">
        <v>17</v>
      </c>
      <c r="B18" s="46" t="s">
        <v>17</v>
      </c>
      <c r="C18" s="46" t="s">
        <v>121</v>
      </c>
      <c r="D18" s="47">
        <v>9986383466</v>
      </c>
      <c r="E18" s="73">
        <v>595</v>
      </c>
      <c r="F18" s="74">
        <v>4.54</v>
      </c>
      <c r="G18" s="73">
        <f t="shared" si="2"/>
        <v>2701</v>
      </c>
      <c r="H18" s="94">
        <v>1</v>
      </c>
      <c r="I18" s="75">
        <f t="shared" si="0"/>
        <v>8103</v>
      </c>
      <c r="J18" s="48">
        <f t="shared" si="1"/>
        <v>8104</v>
      </c>
      <c r="K18" s="49">
        <v>0</v>
      </c>
    </row>
    <row r="19" spans="1:13" x14ac:dyDescent="0.3">
      <c r="A19" s="45">
        <v>18</v>
      </c>
      <c r="B19" s="46" t="s">
        <v>18</v>
      </c>
      <c r="C19" s="46" t="s">
        <v>82</v>
      </c>
      <c r="D19" s="47">
        <v>9948557568</v>
      </c>
      <c r="E19" s="73">
        <v>625</v>
      </c>
      <c r="F19" s="74">
        <v>4.54</v>
      </c>
      <c r="G19" s="73">
        <f t="shared" si="2"/>
        <v>2838</v>
      </c>
      <c r="H19" s="94">
        <v>0</v>
      </c>
      <c r="I19" s="75">
        <f t="shared" si="0"/>
        <v>8514</v>
      </c>
      <c r="J19" s="48">
        <f t="shared" si="1"/>
        <v>8514</v>
      </c>
      <c r="K19" s="49">
        <v>0</v>
      </c>
    </row>
    <row r="20" spans="1:13" ht="37.5" x14ac:dyDescent="0.3">
      <c r="A20" s="45">
        <v>19</v>
      </c>
      <c r="B20" s="46" t="s">
        <v>19</v>
      </c>
      <c r="C20" s="46" t="s">
        <v>53</v>
      </c>
      <c r="D20" s="52" t="s">
        <v>99</v>
      </c>
      <c r="E20" s="73">
        <v>562</v>
      </c>
      <c r="F20" s="74">
        <v>4.54</v>
      </c>
      <c r="G20" s="73">
        <f t="shared" si="2"/>
        <v>2551</v>
      </c>
      <c r="H20" s="94">
        <v>29</v>
      </c>
      <c r="I20" s="75">
        <f t="shared" si="0"/>
        <v>7653</v>
      </c>
      <c r="J20" s="48">
        <f t="shared" si="1"/>
        <v>7682</v>
      </c>
      <c r="K20" s="49">
        <v>0</v>
      </c>
    </row>
    <row r="21" spans="1:13" ht="37.5" x14ac:dyDescent="0.3">
      <c r="A21" s="45">
        <v>20</v>
      </c>
      <c r="B21" s="46" t="s">
        <v>20</v>
      </c>
      <c r="C21" s="46" t="s">
        <v>54</v>
      </c>
      <c r="D21" s="52" t="s">
        <v>86</v>
      </c>
      <c r="E21" s="73">
        <v>416</v>
      </c>
      <c r="F21" s="74">
        <v>4.54</v>
      </c>
      <c r="G21" s="73">
        <f t="shared" si="2"/>
        <v>1889</v>
      </c>
      <c r="H21" s="94">
        <v>0</v>
      </c>
      <c r="I21" s="75">
        <f t="shared" si="0"/>
        <v>5667</v>
      </c>
      <c r="J21" s="48">
        <f t="shared" si="1"/>
        <v>5667</v>
      </c>
      <c r="K21" s="49">
        <v>0</v>
      </c>
    </row>
    <row r="22" spans="1:13" ht="56.25" x14ac:dyDescent="0.3">
      <c r="A22" s="45">
        <v>21</v>
      </c>
      <c r="B22" s="46" t="s">
        <v>21</v>
      </c>
      <c r="C22" s="46" t="s">
        <v>55</v>
      </c>
      <c r="D22" s="52" t="s">
        <v>73</v>
      </c>
      <c r="E22" s="73">
        <v>693</v>
      </c>
      <c r="F22" s="74">
        <v>4.54</v>
      </c>
      <c r="G22" s="73">
        <f t="shared" si="2"/>
        <v>3146</v>
      </c>
      <c r="H22" s="94">
        <v>0</v>
      </c>
      <c r="I22" s="75">
        <f t="shared" si="0"/>
        <v>9438</v>
      </c>
      <c r="J22" s="48">
        <f t="shared" si="1"/>
        <v>9438</v>
      </c>
      <c r="K22" s="49">
        <v>0</v>
      </c>
    </row>
    <row r="23" spans="1:13" s="67" customFormat="1" x14ac:dyDescent="0.3">
      <c r="A23" s="63">
        <v>22</v>
      </c>
      <c r="B23" s="69" t="s">
        <v>22</v>
      </c>
      <c r="C23" s="69" t="s">
        <v>115</v>
      </c>
      <c r="D23" s="66">
        <v>9739176074</v>
      </c>
      <c r="E23" s="75">
        <v>788</v>
      </c>
      <c r="F23" s="74">
        <v>4.54</v>
      </c>
      <c r="G23" s="73">
        <f t="shared" si="2"/>
        <v>3578</v>
      </c>
      <c r="H23" s="94">
        <v>13427</v>
      </c>
      <c r="I23" s="75">
        <f t="shared" si="0"/>
        <v>10734</v>
      </c>
      <c r="J23" s="66">
        <f t="shared" si="1"/>
        <v>24161</v>
      </c>
      <c r="K23" s="49">
        <v>0</v>
      </c>
      <c r="L23" s="89"/>
      <c r="M23" s="89"/>
    </row>
    <row r="24" spans="1:13" x14ac:dyDescent="0.3">
      <c r="A24" s="45">
        <v>23</v>
      </c>
      <c r="B24" s="46" t="s">
        <v>23</v>
      </c>
      <c r="C24" s="46" t="s">
        <v>56</v>
      </c>
      <c r="D24" s="47">
        <v>8884993246</v>
      </c>
      <c r="E24" s="73">
        <v>456</v>
      </c>
      <c r="F24" s="74">
        <v>4.54</v>
      </c>
      <c r="G24" s="73">
        <f t="shared" si="2"/>
        <v>2070</v>
      </c>
      <c r="H24" s="94">
        <v>0</v>
      </c>
      <c r="I24" s="75">
        <f t="shared" si="0"/>
        <v>6210</v>
      </c>
      <c r="J24" s="48">
        <f t="shared" si="1"/>
        <v>6210</v>
      </c>
      <c r="K24" s="49">
        <v>0</v>
      </c>
    </row>
    <row r="25" spans="1:13" x14ac:dyDescent="0.3">
      <c r="A25" s="45">
        <v>24</v>
      </c>
      <c r="B25" s="46" t="s">
        <v>24</v>
      </c>
      <c r="C25" s="46" t="s">
        <v>57</v>
      </c>
      <c r="D25" s="47">
        <v>9945801000</v>
      </c>
      <c r="E25" s="73">
        <v>813</v>
      </c>
      <c r="F25" s="74">
        <v>4.54</v>
      </c>
      <c r="G25" s="73">
        <f t="shared" si="2"/>
        <v>3691</v>
      </c>
      <c r="H25" s="94">
        <v>0</v>
      </c>
      <c r="I25" s="75">
        <f t="shared" si="0"/>
        <v>11073</v>
      </c>
      <c r="J25" s="48">
        <f t="shared" si="1"/>
        <v>11073</v>
      </c>
      <c r="K25" s="49">
        <v>0</v>
      </c>
    </row>
    <row r="26" spans="1:13" x14ac:dyDescent="0.3">
      <c r="A26" s="45">
        <v>25</v>
      </c>
      <c r="B26" s="46" t="s">
        <v>25</v>
      </c>
      <c r="C26" s="46" t="s">
        <v>58</v>
      </c>
      <c r="D26" s="47">
        <v>9448238539</v>
      </c>
      <c r="E26" s="73">
        <v>813</v>
      </c>
      <c r="F26" s="74">
        <v>4.54</v>
      </c>
      <c r="G26" s="73">
        <f t="shared" si="2"/>
        <v>3691</v>
      </c>
      <c r="H26" s="94">
        <v>0</v>
      </c>
      <c r="I26" s="75">
        <f t="shared" si="0"/>
        <v>11073</v>
      </c>
      <c r="J26" s="48">
        <f t="shared" si="1"/>
        <v>11073</v>
      </c>
      <c r="K26" s="49">
        <v>0</v>
      </c>
    </row>
    <row r="27" spans="1:13" x14ac:dyDescent="0.3">
      <c r="A27" s="45">
        <v>26</v>
      </c>
      <c r="B27" s="46" t="s">
        <v>26</v>
      </c>
      <c r="C27" s="46" t="s">
        <v>81</v>
      </c>
      <c r="D27" s="47">
        <v>9885675864</v>
      </c>
      <c r="E27" s="73">
        <v>831</v>
      </c>
      <c r="F27" s="74">
        <v>4.54</v>
      </c>
      <c r="G27" s="73">
        <f t="shared" si="2"/>
        <v>3773</v>
      </c>
      <c r="H27" s="94">
        <v>-430</v>
      </c>
      <c r="I27" s="75">
        <f t="shared" si="0"/>
        <v>11319</v>
      </c>
      <c r="J27" s="48">
        <f t="shared" si="1"/>
        <v>10889</v>
      </c>
      <c r="K27" s="49">
        <v>0</v>
      </c>
    </row>
    <row r="28" spans="1:13" s="67" customFormat="1" x14ac:dyDescent="0.3">
      <c r="A28" s="63">
        <v>27</v>
      </c>
      <c r="B28" s="64" t="s">
        <v>27</v>
      </c>
      <c r="C28" s="64" t="s">
        <v>59</v>
      </c>
      <c r="D28" s="56">
        <v>9731727227</v>
      </c>
      <c r="E28" s="73">
        <v>724</v>
      </c>
      <c r="F28" s="74">
        <v>4.54</v>
      </c>
      <c r="G28" s="73">
        <f t="shared" si="2"/>
        <v>3287</v>
      </c>
      <c r="H28" s="94">
        <v>12338</v>
      </c>
      <c r="I28" s="75">
        <f t="shared" si="0"/>
        <v>9861</v>
      </c>
      <c r="J28" s="66">
        <f t="shared" si="1"/>
        <v>22199</v>
      </c>
      <c r="K28" s="49">
        <v>0</v>
      </c>
      <c r="L28" s="89"/>
      <c r="M28" s="89"/>
    </row>
    <row r="29" spans="1:13" s="67" customFormat="1" ht="37.5" x14ac:dyDescent="0.3">
      <c r="A29" s="63">
        <v>28</v>
      </c>
      <c r="B29" s="64" t="s">
        <v>28</v>
      </c>
      <c r="C29" s="68" t="s">
        <v>97</v>
      </c>
      <c r="D29" s="65" t="s">
        <v>96</v>
      </c>
      <c r="E29" s="73">
        <v>375</v>
      </c>
      <c r="F29" s="74">
        <v>4.54</v>
      </c>
      <c r="G29" s="73">
        <f t="shared" si="2"/>
        <v>1703</v>
      </c>
      <c r="H29" s="94">
        <v>6389</v>
      </c>
      <c r="I29" s="75">
        <f t="shared" si="0"/>
        <v>5109</v>
      </c>
      <c r="J29" s="66">
        <f t="shared" si="1"/>
        <v>11498</v>
      </c>
      <c r="K29" s="49">
        <v>0</v>
      </c>
      <c r="L29" s="89"/>
      <c r="M29" s="89"/>
    </row>
    <row r="30" spans="1:13" x14ac:dyDescent="0.3">
      <c r="A30" s="45">
        <v>29</v>
      </c>
      <c r="B30" s="46" t="s">
        <v>29</v>
      </c>
      <c r="C30" s="46" t="s">
        <v>87</v>
      </c>
      <c r="D30" s="47">
        <v>9985073712</v>
      </c>
      <c r="E30" s="73">
        <v>838</v>
      </c>
      <c r="F30" s="74">
        <v>4.54</v>
      </c>
      <c r="G30" s="73">
        <f t="shared" si="2"/>
        <v>3805</v>
      </c>
      <c r="H30" s="94">
        <v>0</v>
      </c>
      <c r="I30" s="75">
        <f t="shared" si="0"/>
        <v>11415</v>
      </c>
      <c r="J30" s="48">
        <f t="shared" si="1"/>
        <v>11415</v>
      </c>
      <c r="K30" s="49">
        <v>0</v>
      </c>
    </row>
    <row r="31" spans="1:13" x14ac:dyDescent="0.3">
      <c r="A31" s="45">
        <v>30</v>
      </c>
      <c r="B31" s="46" t="s">
        <v>30</v>
      </c>
      <c r="C31" s="46" t="s">
        <v>51</v>
      </c>
      <c r="D31" s="47">
        <v>9742900576</v>
      </c>
      <c r="E31" s="73">
        <v>382</v>
      </c>
      <c r="F31" s="74">
        <v>4.54</v>
      </c>
      <c r="G31" s="73">
        <f t="shared" si="2"/>
        <v>1734</v>
      </c>
      <c r="H31" s="94">
        <v>0</v>
      </c>
      <c r="I31" s="75">
        <f t="shared" si="0"/>
        <v>5202</v>
      </c>
      <c r="J31" s="48">
        <f t="shared" si="1"/>
        <v>5202</v>
      </c>
      <c r="K31" s="49">
        <v>0</v>
      </c>
    </row>
    <row r="32" spans="1:13" x14ac:dyDescent="0.3">
      <c r="A32" s="45">
        <v>31</v>
      </c>
      <c r="B32" s="46" t="s">
        <v>31</v>
      </c>
      <c r="C32" s="46" t="s">
        <v>87</v>
      </c>
      <c r="D32" s="47">
        <v>9985073712</v>
      </c>
      <c r="E32" s="73">
        <v>541</v>
      </c>
      <c r="F32" s="74">
        <v>4.54</v>
      </c>
      <c r="G32" s="73">
        <f t="shared" si="2"/>
        <v>2456</v>
      </c>
      <c r="H32" s="94">
        <v>0</v>
      </c>
      <c r="I32" s="75">
        <f t="shared" si="0"/>
        <v>7368</v>
      </c>
      <c r="J32" s="48">
        <f t="shared" si="1"/>
        <v>7368</v>
      </c>
      <c r="K32" s="49">
        <v>0</v>
      </c>
    </row>
    <row r="33" spans="1:13" x14ac:dyDescent="0.3">
      <c r="A33" s="45">
        <v>32</v>
      </c>
      <c r="B33" s="46" t="s">
        <v>32</v>
      </c>
      <c r="C33" s="46" t="s">
        <v>87</v>
      </c>
      <c r="D33" s="47">
        <v>9985073712</v>
      </c>
      <c r="E33" s="73">
        <v>809</v>
      </c>
      <c r="F33" s="74">
        <v>4.54</v>
      </c>
      <c r="G33" s="73">
        <f t="shared" si="2"/>
        <v>3673</v>
      </c>
      <c r="H33" s="94">
        <v>0</v>
      </c>
      <c r="I33" s="75">
        <f t="shared" si="0"/>
        <v>11019</v>
      </c>
      <c r="J33" s="48">
        <f t="shared" si="1"/>
        <v>11019</v>
      </c>
      <c r="K33" s="49">
        <v>0</v>
      </c>
    </row>
    <row r="34" spans="1:13" ht="37.5" x14ac:dyDescent="0.3">
      <c r="A34" s="45">
        <v>33</v>
      </c>
      <c r="B34" s="46" t="s">
        <v>33</v>
      </c>
      <c r="C34" s="51" t="s">
        <v>117</v>
      </c>
      <c r="D34" s="52" t="s">
        <v>130</v>
      </c>
      <c r="E34" s="73">
        <v>1290</v>
      </c>
      <c r="F34" s="74">
        <v>4.54</v>
      </c>
      <c r="G34" s="73">
        <f t="shared" si="2"/>
        <v>5857</v>
      </c>
      <c r="H34" s="94">
        <v>0</v>
      </c>
      <c r="I34" s="75">
        <f t="shared" si="0"/>
        <v>17571</v>
      </c>
      <c r="J34" s="48">
        <f t="shared" si="1"/>
        <v>17571</v>
      </c>
      <c r="K34" s="49">
        <v>0</v>
      </c>
    </row>
    <row r="35" spans="1:13" s="67" customFormat="1" ht="56.25" x14ac:dyDescent="0.3">
      <c r="A35" s="63">
        <v>34</v>
      </c>
      <c r="B35" s="64" t="s">
        <v>34</v>
      </c>
      <c r="C35" s="68" t="s">
        <v>74</v>
      </c>
      <c r="D35" s="56">
        <v>9686390722</v>
      </c>
      <c r="E35" s="73">
        <v>783</v>
      </c>
      <c r="F35" s="74">
        <v>4.54</v>
      </c>
      <c r="G35" s="73">
        <f t="shared" si="2"/>
        <v>3555</v>
      </c>
      <c r="H35" s="94">
        <v>3555</v>
      </c>
      <c r="I35" s="75">
        <f t="shared" si="0"/>
        <v>10665</v>
      </c>
      <c r="J35" s="66">
        <f t="shared" si="1"/>
        <v>14220</v>
      </c>
      <c r="K35" s="49">
        <v>0</v>
      </c>
      <c r="L35" s="89"/>
      <c r="M35" s="89"/>
    </row>
    <row r="36" spans="1:13" ht="21" customHeight="1" x14ac:dyDescent="0.3">
      <c r="A36" s="45">
        <v>35</v>
      </c>
      <c r="B36" s="53" t="s">
        <v>35</v>
      </c>
      <c r="C36" s="54" t="s">
        <v>75</v>
      </c>
      <c r="D36" s="48">
        <v>9916425350</v>
      </c>
      <c r="E36" s="75">
        <v>872</v>
      </c>
      <c r="F36" s="74">
        <v>4.54</v>
      </c>
      <c r="G36" s="73">
        <f t="shared" si="2"/>
        <v>3959</v>
      </c>
      <c r="H36" s="94">
        <v>0</v>
      </c>
      <c r="I36" s="75">
        <f t="shared" si="0"/>
        <v>11877</v>
      </c>
      <c r="J36" s="48">
        <f t="shared" si="1"/>
        <v>11877</v>
      </c>
      <c r="K36" s="49">
        <v>0</v>
      </c>
    </row>
    <row r="37" spans="1:13" ht="56.25" x14ac:dyDescent="0.3">
      <c r="A37" s="45">
        <v>36</v>
      </c>
      <c r="B37" s="46" t="s">
        <v>36</v>
      </c>
      <c r="C37" s="51" t="s">
        <v>95</v>
      </c>
      <c r="D37" s="52" t="s">
        <v>94</v>
      </c>
      <c r="E37" s="73">
        <v>698</v>
      </c>
      <c r="F37" s="74">
        <v>4.54</v>
      </c>
      <c r="G37" s="73">
        <f t="shared" si="2"/>
        <v>3169</v>
      </c>
      <c r="H37" s="94">
        <v>0</v>
      </c>
      <c r="I37" s="75">
        <f t="shared" si="0"/>
        <v>9507</v>
      </c>
      <c r="J37" s="48">
        <f t="shared" si="1"/>
        <v>9507</v>
      </c>
      <c r="K37" s="49">
        <v>0</v>
      </c>
    </row>
    <row r="38" spans="1:13" ht="75" x14ac:dyDescent="0.3">
      <c r="A38" s="45">
        <v>37</v>
      </c>
      <c r="B38" s="46" t="s">
        <v>37</v>
      </c>
      <c r="C38" s="46" t="s">
        <v>60</v>
      </c>
      <c r="D38" s="52" t="s">
        <v>112</v>
      </c>
      <c r="E38" s="73">
        <v>617</v>
      </c>
      <c r="F38" s="74">
        <v>4.54</v>
      </c>
      <c r="G38" s="73">
        <f t="shared" si="2"/>
        <v>2801</v>
      </c>
      <c r="H38" s="94">
        <v>0</v>
      </c>
      <c r="I38" s="75">
        <f t="shared" si="0"/>
        <v>8403</v>
      </c>
      <c r="J38" s="48">
        <f t="shared" si="1"/>
        <v>8403</v>
      </c>
      <c r="K38" s="49">
        <v>0</v>
      </c>
    </row>
    <row r="39" spans="1:13" x14ac:dyDescent="0.3">
      <c r="A39" s="45">
        <v>38</v>
      </c>
      <c r="B39" s="46" t="s">
        <v>38</v>
      </c>
      <c r="C39" s="46" t="s">
        <v>61</v>
      </c>
      <c r="D39" s="47">
        <v>9886828851</v>
      </c>
      <c r="E39" s="73">
        <v>768</v>
      </c>
      <c r="F39" s="74">
        <v>4.54</v>
      </c>
      <c r="G39" s="73">
        <f t="shared" si="2"/>
        <v>3487</v>
      </c>
      <c r="H39" s="94">
        <v>0</v>
      </c>
      <c r="I39" s="75">
        <f t="shared" si="0"/>
        <v>10461</v>
      </c>
      <c r="J39" s="48">
        <f t="shared" si="1"/>
        <v>10461</v>
      </c>
      <c r="K39" s="49">
        <v>0</v>
      </c>
    </row>
    <row r="40" spans="1:13" s="67" customFormat="1" x14ac:dyDescent="0.3">
      <c r="A40" s="63">
        <v>39</v>
      </c>
      <c r="B40" s="64" t="s">
        <v>39</v>
      </c>
      <c r="C40" s="64" t="s">
        <v>113</v>
      </c>
      <c r="D40" s="56">
        <v>9945617283</v>
      </c>
      <c r="E40" s="73">
        <v>813</v>
      </c>
      <c r="F40" s="74">
        <v>4.54</v>
      </c>
      <c r="G40" s="73">
        <f t="shared" si="2"/>
        <v>3691</v>
      </c>
      <c r="H40" s="94">
        <v>3691</v>
      </c>
      <c r="I40" s="75">
        <f t="shared" si="0"/>
        <v>11073</v>
      </c>
      <c r="J40" s="66">
        <f t="shared" si="1"/>
        <v>14764</v>
      </c>
      <c r="K40" s="49">
        <v>0</v>
      </c>
      <c r="L40" s="89"/>
      <c r="M40" s="89"/>
    </row>
    <row r="41" spans="1:13" ht="75" x14ac:dyDescent="0.3">
      <c r="A41" s="45">
        <v>40</v>
      </c>
      <c r="B41" s="46" t="s">
        <v>40</v>
      </c>
      <c r="C41" s="46" t="s">
        <v>90</v>
      </c>
      <c r="D41" s="52" t="s">
        <v>89</v>
      </c>
      <c r="E41" s="73">
        <v>761</v>
      </c>
      <c r="F41" s="74">
        <v>4.54</v>
      </c>
      <c r="G41" s="73">
        <f t="shared" si="2"/>
        <v>3455</v>
      </c>
      <c r="H41" s="94">
        <v>0</v>
      </c>
      <c r="I41" s="75">
        <f t="shared" si="0"/>
        <v>10365</v>
      </c>
      <c r="J41" s="48">
        <f t="shared" si="1"/>
        <v>10365</v>
      </c>
      <c r="K41" s="49">
        <v>0</v>
      </c>
    </row>
    <row r="42" spans="1:13" ht="75" x14ac:dyDescent="0.3">
      <c r="A42" s="45">
        <v>41</v>
      </c>
      <c r="B42" s="46">
        <v>101</v>
      </c>
      <c r="C42" s="51" t="s">
        <v>129</v>
      </c>
      <c r="D42" s="47">
        <v>9731284284</v>
      </c>
      <c r="E42" s="73">
        <v>448</v>
      </c>
      <c r="F42" s="74">
        <v>4.54</v>
      </c>
      <c r="G42" s="73">
        <f t="shared" si="2"/>
        <v>2034</v>
      </c>
      <c r="H42" s="94">
        <v>0</v>
      </c>
      <c r="I42" s="75">
        <f t="shared" si="0"/>
        <v>6102</v>
      </c>
      <c r="J42" s="48">
        <f t="shared" si="1"/>
        <v>6102</v>
      </c>
      <c r="K42" s="49">
        <v>0</v>
      </c>
    </row>
    <row r="43" spans="1:13" ht="75" x14ac:dyDescent="0.3">
      <c r="A43" s="45">
        <v>42</v>
      </c>
      <c r="B43" s="46" t="s">
        <v>41</v>
      </c>
      <c r="C43" s="51" t="s">
        <v>91</v>
      </c>
      <c r="D43" s="47">
        <v>9886060757</v>
      </c>
      <c r="E43" s="73">
        <v>934</v>
      </c>
      <c r="F43" s="74">
        <v>4.54</v>
      </c>
      <c r="G43" s="73">
        <f t="shared" si="2"/>
        <v>4240</v>
      </c>
      <c r="H43" s="94">
        <v>0</v>
      </c>
      <c r="I43" s="75">
        <f t="shared" si="0"/>
        <v>12720</v>
      </c>
      <c r="J43" s="48">
        <f t="shared" si="1"/>
        <v>12720</v>
      </c>
      <c r="K43" s="49">
        <v>0</v>
      </c>
    </row>
    <row r="44" spans="1:13" s="67" customFormat="1" x14ac:dyDescent="0.3">
      <c r="A44" s="63">
        <v>43</v>
      </c>
      <c r="B44" s="64">
        <v>102</v>
      </c>
      <c r="C44" s="64" t="s">
        <v>134</v>
      </c>
      <c r="D44" s="56">
        <v>9611639570</v>
      </c>
      <c r="E44" s="73">
        <v>1984</v>
      </c>
      <c r="F44" s="74">
        <v>4.54</v>
      </c>
      <c r="G44" s="73">
        <f t="shared" si="2"/>
        <v>9007</v>
      </c>
      <c r="H44" s="94">
        <v>9007</v>
      </c>
      <c r="I44" s="75">
        <f t="shared" si="0"/>
        <v>27021</v>
      </c>
      <c r="J44" s="66">
        <f t="shared" si="1"/>
        <v>36028</v>
      </c>
      <c r="K44" s="49">
        <v>0</v>
      </c>
      <c r="L44" s="89"/>
      <c r="M44" s="89"/>
    </row>
    <row r="45" spans="1:13" s="67" customFormat="1" x14ac:dyDescent="0.3">
      <c r="A45" s="63">
        <v>44</v>
      </c>
      <c r="B45" s="64">
        <v>103</v>
      </c>
      <c r="C45" s="64" t="s">
        <v>62</v>
      </c>
      <c r="D45" s="56">
        <v>8310325448</v>
      </c>
      <c r="E45" s="73">
        <v>707</v>
      </c>
      <c r="F45" s="74">
        <v>4.54</v>
      </c>
      <c r="G45" s="73">
        <f t="shared" si="2"/>
        <v>3210</v>
      </c>
      <c r="H45" s="94">
        <v>3210</v>
      </c>
      <c r="I45" s="75">
        <f t="shared" si="0"/>
        <v>9630</v>
      </c>
      <c r="J45" s="66">
        <f t="shared" si="1"/>
        <v>12840</v>
      </c>
      <c r="K45" s="49">
        <v>0</v>
      </c>
      <c r="L45" s="89"/>
      <c r="M45" s="89"/>
    </row>
    <row r="46" spans="1:13" s="67" customFormat="1" x14ac:dyDescent="0.3">
      <c r="A46" s="63">
        <v>45</v>
      </c>
      <c r="B46" s="64">
        <v>104</v>
      </c>
      <c r="C46" s="64" t="s">
        <v>83</v>
      </c>
      <c r="D46" s="56">
        <v>7406509485</v>
      </c>
      <c r="E46" s="73">
        <v>702</v>
      </c>
      <c r="F46" s="74">
        <v>4.54</v>
      </c>
      <c r="G46" s="73">
        <f t="shared" si="2"/>
        <v>3187</v>
      </c>
      <c r="H46" s="94">
        <v>5933</v>
      </c>
      <c r="I46" s="75">
        <f t="shared" si="0"/>
        <v>9561</v>
      </c>
      <c r="J46" s="66">
        <f t="shared" si="1"/>
        <v>15494</v>
      </c>
      <c r="K46" s="49">
        <v>0</v>
      </c>
      <c r="L46" s="89"/>
      <c r="M46" s="89"/>
    </row>
    <row r="47" spans="1:13" x14ac:dyDescent="0.3">
      <c r="A47" s="45">
        <v>46</v>
      </c>
      <c r="B47" s="53">
        <v>105</v>
      </c>
      <c r="C47" s="53" t="s">
        <v>63</v>
      </c>
      <c r="D47" s="48">
        <v>9345059439</v>
      </c>
      <c r="E47" s="75">
        <v>702</v>
      </c>
      <c r="F47" s="74">
        <v>4.54</v>
      </c>
      <c r="G47" s="73">
        <f t="shared" si="2"/>
        <v>3187</v>
      </c>
      <c r="H47" s="94">
        <v>0</v>
      </c>
      <c r="I47" s="75">
        <f t="shared" si="0"/>
        <v>9561</v>
      </c>
      <c r="J47" s="48">
        <f t="shared" si="1"/>
        <v>9561</v>
      </c>
      <c r="K47" s="49">
        <v>0</v>
      </c>
    </row>
    <row r="48" spans="1:13" s="67" customFormat="1" x14ac:dyDescent="0.3">
      <c r="A48" s="63">
        <v>47</v>
      </c>
      <c r="B48" s="64">
        <v>106</v>
      </c>
      <c r="C48" s="64" t="s">
        <v>105</v>
      </c>
      <c r="D48" s="56">
        <v>9739801299</v>
      </c>
      <c r="E48" s="73">
        <v>701</v>
      </c>
      <c r="F48" s="74">
        <v>4.54</v>
      </c>
      <c r="G48" s="73">
        <f t="shared" si="2"/>
        <v>3183</v>
      </c>
      <c r="H48" s="94">
        <v>3183</v>
      </c>
      <c r="I48" s="75">
        <f t="shared" si="0"/>
        <v>9549</v>
      </c>
      <c r="J48" s="66">
        <f t="shared" si="1"/>
        <v>12732</v>
      </c>
      <c r="K48" s="49">
        <v>0</v>
      </c>
      <c r="L48" s="89"/>
      <c r="M48" s="89"/>
    </row>
    <row r="49" spans="1:13" s="67" customFormat="1" x14ac:dyDescent="0.3">
      <c r="A49" s="63">
        <v>48</v>
      </c>
      <c r="B49" s="64" t="s">
        <v>42</v>
      </c>
      <c r="C49" s="64" t="s">
        <v>104</v>
      </c>
      <c r="D49" s="56">
        <v>9845165039</v>
      </c>
      <c r="E49" s="73">
        <v>649</v>
      </c>
      <c r="F49" s="74">
        <v>4.54</v>
      </c>
      <c r="G49" s="73">
        <f t="shared" si="2"/>
        <v>2946</v>
      </c>
      <c r="H49" s="94">
        <v>11058</v>
      </c>
      <c r="I49" s="75">
        <f t="shared" si="0"/>
        <v>8838</v>
      </c>
      <c r="J49" s="66">
        <f t="shared" si="1"/>
        <v>19896</v>
      </c>
      <c r="K49" s="49">
        <v>0</v>
      </c>
      <c r="L49" s="89"/>
      <c r="M49" s="89"/>
    </row>
    <row r="50" spans="1:13" ht="37.5" x14ac:dyDescent="0.3">
      <c r="A50" s="45">
        <v>49</v>
      </c>
      <c r="B50" s="46">
        <v>107</v>
      </c>
      <c r="C50" s="51" t="s">
        <v>80</v>
      </c>
      <c r="D50" s="47">
        <v>9816270535</v>
      </c>
      <c r="E50" s="73">
        <v>714</v>
      </c>
      <c r="F50" s="74">
        <v>4.54</v>
      </c>
      <c r="G50" s="73">
        <f t="shared" si="2"/>
        <v>3242</v>
      </c>
      <c r="H50" s="94">
        <v>0</v>
      </c>
      <c r="I50" s="75">
        <f t="shared" si="0"/>
        <v>9726</v>
      </c>
      <c r="J50" s="48">
        <f t="shared" si="1"/>
        <v>9726</v>
      </c>
      <c r="K50" s="49">
        <v>0</v>
      </c>
    </row>
    <row r="51" spans="1:13" s="67" customFormat="1" x14ac:dyDescent="0.3">
      <c r="A51" s="63">
        <v>50</v>
      </c>
      <c r="B51" s="64">
        <v>108</v>
      </c>
      <c r="C51" s="64" t="s">
        <v>76</v>
      </c>
      <c r="D51" s="56">
        <v>9886769790</v>
      </c>
      <c r="E51" s="73">
        <v>1037</v>
      </c>
      <c r="F51" s="74">
        <v>4.54</v>
      </c>
      <c r="G51" s="73">
        <f t="shared" si="2"/>
        <v>4708</v>
      </c>
      <c r="H51" s="94">
        <v>9029</v>
      </c>
      <c r="I51" s="75">
        <f t="shared" si="0"/>
        <v>14124</v>
      </c>
      <c r="J51" s="66">
        <f t="shared" si="1"/>
        <v>23153</v>
      </c>
      <c r="K51" s="49">
        <v>0</v>
      </c>
      <c r="L51" s="89"/>
      <c r="M51" s="89"/>
    </row>
    <row r="52" spans="1:13" x14ac:dyDescent="0.3">
      <c r="A52" s="45">
        <v>51</v>
      </c>
      <c r="B52" s="46" t="s">
        <v>43</v>
      </c>
      <c r="C52" s="46" t="s">
        <v>100</v>
      </c>
      <c r="D52" s="47">
        <v>9019205919</v>
      </c>
      <c r="E52" s="73">
        <v>900</v>
      </c>
      <c r="F52" s="74">
        <v>4.54</v>
      </c>
      <c r="G52" s="73">
        <f t="shared" si="2"/>
        <v>4086</v>
      </c>
      <c r="H52" s="94">
        <v>0</v>
      </c>
      <c r="I52" s="75">
        <f t="shared" si="0"/>
        <v>12258</v>
      </c>
      <c r="J52" s="48">
        <f t="shared" si="1"/>
        <v>12258</v>
      </c>
      <c r="K52" s="49">
        <v>0</v>
      </c>
    </row>
    <row r="53" spans="1:13" x14ac:dyDescent="0.3">
      <c r="A53" s="45">
        <v>52</v>
      </c>
      <c r="B53" s="46">
        <v>109</v>
      </c>
      <c r="C53" s="46" t="s">
        <v>64</v>
      </c>
      <c r="D53" s="47">
        <v>9632546005</v>
      </c>
      <c r="E53" s="73">
        <v>1008</v>
      </c>
      <c r="F53" s="74">
        <v>4.54</v>
      </c>
      <c r="G53" s="73">
        <f t="shared" si="2"/>
        <v>4576</v>
      </c>
      <c r="H53" s="94">
        <v>0</v>
      </c>
      <c r="I53" s="75">
        <f t="shared" si="0"/>
        <v>13728</v>
      </c>
      <c r="J53" s="48">
        <f t="shared" si="1"/>
        <v>13728</v>
      </c>
      <c r="K53" s="49">
        <v>0</v>
      </c>
    </row>
    <row r="54" spans="1:13" s="67" customFormat="1" ht="56.25" x14ac:dyDescent="0.3">
      <c r="A54" s="63">
        <v>53</v>
      </c>
      <c r="B54" s="64">
        <v>110</v>
      </c>
      <c r="C54" s="64" t="s">
        <v>118</v>
      </c>
      <c r="D54" s="65" t="s">
        <v>119</v>
      </c>
      <c r="E54" s="73">
        <v>1069</v>
      </c>
      <c r="F54" s="74">
        <v>4.54</v>
      </c>
      <c r="G54" s="73">
        <f t="shared" si="2"/>
        <v>4853</v>
      </c>
      <c r="H54" s="94">
        <v>9307</v>
      </c>
      <c r="I54" s="75">
        <f t="shared" si="0"/>
        <v>14559</v>
      </c>
      <c r="J54" s="48">
        <f t="shared" si="1"/>
        <v>23866</v>
      </c>
      <c r="K54" s="49">
        <v>0</v>
      </c>
      <c r="L54" s="89"/>
      <c r="M54" s="89"/>
    </row>
    <row r="55" spans="1:13" x14ac:dyDescent="0.3">
      <c r="A55" s="45">
        <v>54</v>
      </c>
      <c r="B55" s="46">
        <v>111</v>
      </c>
      <c r="C55" s="46" t="s">
        <v>103</v>
      </c>
      <c r="D55" s="47">
        <v>9822138742</v>
      </c>
      <c r="E55" s="73">
        <v>796</v>
      </c>
      <c r="F55" s="74">
        <v>4.54</v>
      </c>
      <c r="G55" s="73">
        <f t="shared" si="2"/>
        <v>3614</v>
      </c>
      <c r="H55" s="94">
        <v>0</v>
      </c>
      <c r="I55" s="75">
        <f t="shared" si="0"/>
        <v>10842</v>
      </c>
      <c r="J55" s="48">
        <f t="shared" si="1"/>
        <v>10842</v>
      </c>
      <c r="K55" s="49">
        <v>0</v>
      </c>
    </row>
    <row r="56" spans="1:13" s="67" customFormat="1" ht="56.25" x14ac:dyDescent="0.3">
      <c r="A56" s="63">
        <v>55</v>
      </c>
      <c r="B56" s="64">
        <v>112</v>
      </c>
      <c r="C56" s="64" t="s">
        <v>118</v>
      </c>
      <c r="D56" s="65" t="s">
        <v>119</v>
      </c>
      <c r="E56" s="73">
        <v>1293</v>
      </c>
      <c r="F56" s="74">
        <v>4.54</v>
      </c>
      <c r="G56" s="73">
        <f t="shared" si="2"/>
        <v>5870</v>
      </c>
      <c r="H56" s="94">
        <v>11257</v>
      </c>
      <c r="I56" s="75">
        <f t="shared" si="0"/>
        <v>17610</v>
      </c>
      <c r="J56" s="66">
        <f t="shared" si="1"/>
        <v>28867</v>
      </c>
      <c r="K56" s="49">
        <v>0</v>
      </c>
      <c r="L56" s="89"/>
      <c r="M56" s="89"/>
    </row>
    <row r="57" spans="1:13" s="67" customFormat="1" ht="37.5" x14ac:dyDescent="0.3">
      <c r="A57" s="63">
        <v>56</v>
      </c>
      <c r="B57" s="64" t="s">
        <v>44</v>
      </c>
      <c r="C57" s="68" t="s">
        <v>101</v>
      </c>
      <c r="D57" s="56">
        <v>9886363614</v>
      </c>
      <c r="E57" s="73">
        <v>752</v>
      </c>
      <c r="F57" s="74">
        <v>4.54</v>
      </c>
      <c r="G57" s="73">
        <f t="shared" si="2"/>
        <v>3414</v>
      </c>
      <c r="H57" s="94">
        <v>2700</v>
      </c>
      <c r="I57" s="75">
        <f t="shared" si="0"/>
        <v>10242</v>
      </c>
      <c r="J57" s="66">
        <f t="shared" si="1"/>
        <v>12942</v>
      </c>
      <c r="K57" s="49">
        <v>0</v>
      </c>
      <c r="L57" s="89"/>
      <c r="M57" s="89"/>
    </row>
    <row r="58" spans="1:13" s="67" customFormat="1" x14ac:dyDescent="0.3">
      <c r="A58" s="63">
        <v>57</v>
      </c>
      <c r="B58" s="69">
        <v>114</v>
      </c>
      <c r="C58" s="69" t="s">
        <v>107</v>
      </c>
      <c r="D58" s="66">
        <v>782906001</v>
      </c>
      <c r="E58" s="75">
        <v>785</v>
      </c>
      <c r="F58" s="74">
        <v>4.54</v>
      </c>
      <c r="G58" s="73">
        <f t="shared" si="2"/>
        <v>3564</v>
      </c>
      <c r="H58" s="94">
        <v>13377</v>
      </c>
      <c r="I58" s="75">
        <f t="shared" si="0"/>
        <v>10692</v>
      </c>
      <c r="J58" s="66">
        <f t="shared" si="1"/>
        <v>24069</v>
      </c>
      <c r="K58" s="49">
        <v>0</v>
      </c>
      <c r="L58" s="89"/>
      <c r="M58" s="89"/>
    </row>
    <row r="59" spans="1:13" ht="37.5" x14ac:dyDescent="0.3">
      <c r="A59" s="45">
        <v>58</v>
      </c>
      <c r="B59" s="46" t="s">
        <v>45</v>
      </c>
      <c r="C59" s="51" t="s">
        <v>77</v>
      </c>
      <c r="D59" s="52" t="s">
        <v>92</v>
      </c>
      <c r="E59" s="73">
        <v>305</v>
      </c>
      <c r="F59" s="74">
        <v>4.54</v>
      </c>
      <c r="G59" s="73">
        <f t="shared" si="2"/>
        <v>1385</v>
      </c>
      <c r="H59" s="94">
        <v>0</v>
      </c>
      <c r="I59" s="75">
        <f t="shared" si="0"/>
        <v>4155</v>
      </c>
      <c r="J59" s="48">
        <f t="shared" si="1"/>
        <v>4155</v>
      </c>
      <c r="K59" s="49">
        <v>0</v>
      </c>
    </row>
    <row r="60" spans="1:13" x14ac:dyDescent="0.3">
      <c r="A60" s="45">
        <v>59</v>
      </c>
      <c r="B60" s="46" t="s">
        <v>46</v>
      </c>
      <c r="C60" s="46" t="s">
        <v>65</v>
      </c>
      <c r="D60" s="47">
        <v>9986704060</v>
      </c>
      <c r="E60" s="73">
        <v>745</v>
      </c>
      <c r="F60" s="74">
        <v>4.54</v>
      </c>
      <c r="G60" s="73">
        <f t="shared" si="2"/>
        <v>3382</v>
      </c>
      <c r="H60" s="94">
        <v>0</v>
      </c>
      <c r="I60" s="75">
        <f t="shared" si="0"/>
        <v>10146</v>
      </c>
      <c r="J60" s="48">
        <f t="shared" si="1"/>
        <v>10146</v>
      </c>
      <c r="K60" s="49">
        <v>0</v>
      </c>
    </row>
    <row r="61" spans="1:13" s="67" customFormat="1" x14ac:dyDescent="0.3">
      <c r="A61" s="63">
        <v>60</v>
      </c>
      <c r="B61" s="64">
        <v>115</v>
      </c>
      <c r="C61" s="64" t="s">
        <v>108</v>
      </c>
      <c r="D61" s="56">
        <v>9916137661</v>
      </c>
      <c r="E61" s="73">
        <v>1239</v>
      </c>
      <c r="F61" s="74">
        <v>4.54</v>
      </c>
      <c r="G61" s="73">
        <f t="shared" si="2"/>
        <v>5625</v>
      </c>
      <c r="H61" s="94">
        <v>21111</v>
      </c>
      <c r="I61" s="75">
        <f t="shared" si="0"/>
        <v>16875</v>
      </c>
      <c r="J61" s="66">
        <f t="shared" si="1"/>
        <v>37986</v>
      </c>
      <c r="K61" s="49">
        <v>0</v>
      </c>
      <c r="L61" s="89"/>
      <c r="M61" s="89"/>
    </row>
    <row r="62" spans="1:13" x14ac:dyDescent="0.3">
      <c r="A62" s="45">
        <v>61</v>
      </c>
      <c r="B62" s="46">
        <v>116</v>
      </c>
      <c r="C62" s="46" t="s">
        <v>66</v>
      </c>
      <c r="D62" s="47">
        <v>9620075302</v>
      </c>
      <c r="E62" s="73">
        <v>375</v>
      </c>
      <c r="F62" s="74">
        <v>4.54</v>
      </c>
      <c r="G62" s="73">
        <f t="shared" si="2"/>
        <v>1703</v>
      </c>
      <c r="H62" s="94">
        <v>0</v>
      </c>
      <c r="I62" s="75">
        <f t="shared" si="0"/>
        <v>5109</v>
      </c>
      <c r="J62" s="48">
        <f t="shared" si="1"/>
        <v>5109</v>
      </c>
      <c r="K62" s="49">
        <v>0</v>
      </c>
    </row>
    <row r="63" spans="1:13" s="67" customFormat="1" ht="37.5" x14ac:dyDescent="0.3">
      <c r="A63" s="63">
        <v>62</v>
      </c>
      <c r="B63" s="64">
        <v>117</v>
      </c>
      <c r="C63" s="64" t="s">
        <v>67</v>
      </c>
      <c r="D63" s="65" t="s">
        <v>98</v>
      </c>
      <c r="E63" s="73">
        <v>606</v>
      </c>
      <c r="F63" s="74">
        <v>4.54</v>
      </c>
      <c r="G63" s="73">
        <f t="shared" si="2"/>
        <v>2751</v>
      </c>
      <c r="H63" s="94">
        <v>10326</v>
      </c>
      <c r="I63" s="75">
        <f t="shared" si="0"/>
        <v>8253</v>
      </c>
      <c r="J63" s="66">
        <f t="shared" si="1"/>
        <v>18579</v>
      </c>
      <c r="K63" s="49">
        <v>0</v>
      </c>
      <c r="L63" s="89"/>
      <c r="M63" s="89"/>
    </row>
    <row r="64" spans="1:13" ht="37.5" x14ac:dyDescent="0.3">
      <c r="A64" s="45">
        <v>63</v>
      </c>
      <c r="B64" s="46">
        <v>118</v>
      </c>
      <c r="C64" s="46" t="s">
        <v>68</v>
      </c>
      <c r="D64" s="52" t="s">
        <v>187</v>
      </c>
      <c r="E64" s="73">
        <v>694</v>
      </c>
      <c r="F64" s="74">
        <v>4.54</v>
      </c>
      <c r="G64" s="73">
        <f t="shared" si="2"/>
        <v>3151</v>
      </c>
      <c r="H64" s="94">
        <v>0</v>
      </c>
      <c r="I64" s="75">
        <f t="shared" si="0"/>
        <v>9453</v>
      </c>
      <c r="J64" s="48">
        <f t="shared" si="1"/>
        <v>9453</v>
      </c>
      <c r="K64" s="49">
        <v>0</v>
      </c>
    </row>
    <row r="65" spans="1:13" x14ac:dyDescent="0.3">
      <c r="A65" s="45">
        <v>64</v>
      </c>
      <c r="B65" s="46">
        <v>119</v>
      </c>
      <c r="C65" s="46" t="s">
        <v>69</v>
      </c>
      <c r="D65" s="47">
        <v>9686794010</v>
      </c>
      <c r="E65" s="73">
        <v>694</v>
      </c>
      <c r="F65" s="74">
        <v>4.54</v>
      </c>
      <c r="G65" s="73">
        <f t="shared" si="2"/>
        <v>3151</v>
      </c>
      <c r="H65" s="94">
        <v>0</v>
      </c>
      <c r="I65" s="75">
        <f t="shared" si="0"/>
        <v>9453</v>
      </c>
      <c r="J65" s="48">
        <f t="shared" si="1"/>
        <v>9453</v>
      </c>
      <c r="K65" s="49">
        <v>0</v>
      </c>
    </row>
    <row r="66" spans="1:13" x14ac:dyDescent="0.3">
      <c r="A66" s="45">
        <v>65</v>
      </c>
      <c r="B66" s="46">
        <v>120</v>
      </c>
      <c r="C66" s="46" t="s">
        <v>106</v>
      </c>
      <c r="D66" s="47">
        <v>8884726789</v>
      </c>
      <c r="E66" s="73">
        <v>698</v>
      </c>
      <c r="F66" s="74">
        <v>4.54</v>
      </c>
      <c r="G66" s="73">
        <f t="shared" si="2"/>
        <v>3169</v>
      </c>
      <c r="H66" s="94">
        <v>0</v>
      </c>
      <c r="I66" s="75">
        <f t="shared" si="0"/>
        <v>9507</v>
      </c>
      <c r="J66" s="48">
        <f t="shared" si="1"/>
        <v>9507</v>
      </c>
      <c r="K66" s="49">
        <v>0</v>
      </c>
    </row>
    <row r="67" spans="1:13" s="67" customFormat="1" x14ac:dyDescent="0.3">
      <c r="A67" s="63">
        <v>66</v>
      </c>
      <c r="B67" s="64">
        <v>121</v>
      </c>
      <c r="C67" s="64" t="s">
        <v>102</v>
      </c>
      <c r="D67" s="56">
        <v>9886948790</v>
      </c>
      <c r="E67" s="73">
        <v>702</v>
      </c>
      <c r="F67" s="74">
        <v>4.54</v>
      </c>
      <c r="G67" s="73">
        <f t="shared" si="2"/>
        <v>3187</v>
      </c>
      <c r="H67" s="94">
        <v>3187</v>
      </c>
      <c r="I67" s="75">
        <f t="shared" ref="I67:I73" si="3">3*ROUND(E67* F67,)</f>
        <v>9561</v>
      </c>
      <c r="J67" s="66">
        <f t="shared" ref="J67:J73" si="4">H67+I67</f>
        <v>12748</v>
      </c>
      <c r="K67" s="49">
        <v>0</v>
      </c>
      <c r="L67" s="89"/>
      <c r="M67" s="89"/>
    </row>
    <row r="68" spans="1:13" ht="56.25" x14ac:dyDescent="0.3">
      <c r="A68" s="45">
        <v>67</v>
      </c>
      <c r="B68" s="46">
        <v>122</v>
      </c>
      <c r="C68" s="51" t="s">
        <v>125</v>
      </c>
      <c r="D68" s="47">
        <v>9962593443</v>
      </c>
      <c r="E68" s="73">
        <v>1643</v>
      </c>
      <c r="F68" s="74">
        <v>4.54</v>
      </c>
      <c r="G68" s="73">
        <f t="shared" ref="G68:G73" si="5">ROUND(E68*F68,0)</f>
        <v>7459</v>
      </c>
      <c r="H68" s="94">
        <v>0</v>
      </c>
      <c r="I68" s="75">
        <f t="shared" si="3"/>
        <v>22377</v>
      </c>
      <c r="J68" s="48">
        <f t="shared" si="4"/>
        <v>22377</v>
      </c>
      <c r="K68" s="49">
        <v>0</v>
      </c>
    </row>
    <row r="69" spans="1:13" ht="37.5" x14ac:dyDescent="0.3">
      <c r="A69" s="45">
        <v>68</v>
      </c>
      <c r="B69" s="46" t="s">
        <v>47</v>
      </c>
      <c r="C69" s="55" t="s">
        <v>189</v>
      </c>
      <c r="D69" s="56"/>
      <c r="E69" s="73">
        <v>802</v>
      </c>
      <c r="F69" s="74">
        <v>4.54</v>
      </c>
      <c r="G69" s="73">
        <f t="shared" si="5"/>
        <v>3641</v>
      </c>
      <c r="H69" s="94">
        <v>0</v>
      </c>
      <c r="I69" s="75">
        <f t="shared" si="3"/>
        <v>10923</v>
      </c>
      <c r="J69" s="48">
        <f t="shared" si="4"/>
        <v>10923</v>
      </c>
      <c r="K69" s="49">
        <v>0</v>
      </c>
    </row>
    <row r="70" spans="1:13" s="67" customFormat="1" ht="56.25" x14ac:dyDescent="0.3">
      <c r="A70" s="63">
        <v>69</v>
      </c>
      <c r="B70" s="64">
        <v>123</v>
      </c>
      <c r="C70" s="68" t="s">
        <v>126</v>
      </c>
      <c r="D70" s="56">
        <v>9962593443</v>
      </c>
      <c r="E70" s="73">
        <v>3011</v>
      </c>
      <c r="F70" s="74">
        <v>4.54</v>
      </c>
      <c r="G70" s="73">
        <f t="shared" si="5"/>
        <v>13670</v>
      </c>
      <c r="H70" s="94">
        <v>1124</v>
      </c>
      <c r="I70" s="75">
        <f t="shared" si="3"/>
        <v>41010</v>
      </c>
      <c r="J70" s="66">
        <f t="shared" si="4"/>
        <v>42134</v>
      </c>
      <c r="K70" s="49">
        <v>0</v>
      </c>
      <c r="L70" s="89"/>
      <c r="M70" s="89"/>
    </row>
    <row r="71" spans="1:13" ht="37.5" x14ac:dyDescent="0.3">
      <c r="A71" s="45">
        <v>70</v>
      </c>
      <c r="B71" s="46">
        <v>124</v>
      </c>
      <c r="C71" s="46" t="s">
        <v>70</v>
      </c>
      <c r="D71" s="52" t="s">
        <v>114</v>
      </c>
      <c r="E71" s="73">
        <v>579</v>
      </c>
      <c r="F71" s="74">
        <v>4.54</v>
      </c>
      <c r="G71" s="73">
        <f t="shared" si="5"/>
        <v>2629</v>
      </c>
      <c r="H71" s="94">
        <v>0</v>
      </c>
      <c r="I71" s="75">
        <f t="shared" si="3"/>
        <v>7887</v>
      </c>
      <c r="J71" s="48">
        <f t="shared" si="4"/>
        <v>7887</v>
      </c>
      <c r="K71" s="49">
        <v>0</v>
      </c>
    </row>
    <row r="72" spans="1:13" s="76" customFormat="1" ht="37.5" x14ac:dyDescent="0.3">
      <c r="A72" s="70">
        <v>71</v>
      </c>
      <c r="B72" s="71">
        <v>125</v>
      </c>
      <c r="C72" s="71" t="s">
        <v>78</v>
      </c>
      <c r="D72" s="72" t="s">
        <v>208</v>
      </c>
      <c r="E72" s="73">
        <v>626</v>
      </c>
      <c r="F72" s="74">
        <v>4.54</v>
      </c>
      <c r="G72" s="73">
        <f t="shared" si="5"/>
        <v>2842</v>
      </c>
      <c r="H72" s="102">
        <v>0</v>
      </c>
      <c r="I72" s="75">
        <f t="shared" si="3"/>
        <v>8526</v>
      </c>
      <c r="J72" s="75">
        <f t="shared" si="4"/>
        <v>8526</v>
      </c>
      <c r="K72" s="103">
        <v>0</v>
      </c>
      <c r="L72" s="91"/>
      <c r="M72" s="91"/>
    </row>
    <row r="73" spans="1:13" x14ac:dyDescent="0.3">
      <c r="A73" s="45">
        <v>72</v>
      </c>
      <c r="B73" s="46">
        <v>126</v>
      </c>
      <c r="C73" s="46" t="s">
        <v>71</v>
      </c>
      <c r="D73" s="47">
        <v>9663877957</v>
      </c>
      <c r="E73" s="73">
        <v>626</v>
      </c>
      <c r="F73" s="74">
        <v>4.54</v>
      </c>
      <c r="G73" s="73">
        <f t="shared" si="5"/>
        <v>2842</v>
      </c>
      <c r="H73" s="94">
        <v>0</v>
      </c>
      <c r="I73" s="75">
        <f t="shared" si="3"/>
        <v>8526</v>
      </c>
      <c r="J73" s="48">
        <f t="shared" si="4"/>
        <v>8526</v>
      </c>
      <c r="K73" s="49">
        <v>0</v>
      </c>
    </row>
    <row r="74" spans="1:13" x14ac:dyDescent="0.3">
      <c r="E74" s="101">
        <f>SUM(E2:E73)</f>
        <v>57993</v>
      </c>
      <c r="G74" s="99">
        <f>SUM(G2:G73)</f>
        <v>263290</v>
      </c>
      <c r="H74" s="94">
        <f>SUM(H2:H73)</f>
        <v>176922</v>
      </c>
      <c r="I74" s="96">
        <f>SUM(I2:I73)</f>
        <v>789870</v>
      </c>
      <c r="J74" s="61">
        <f>SUM(J2:J73)</f>
        <v>966792</v>
      </c>
      <c r="K74" s="50">
        <f>SUM(K2:K73)</f>
        <v>0</v>
      </c>
      <c r="L74" s="92"/>
      <c r="M74" s="92"/>
    </row>
    <row r="75" spans="1:13" x14ac:dyDescent="0.3">
      <c r="L75" s="92"/>
      <c r="M75" s="92"/>
    </row>
    <row r="76" spans="1:13" x14ac:dyDescent="0.3">
      <c r="L76" s="92"/>
      <c r="M76" s="92"/>
    </row>
    <row r="77" spans="1:13" x14ac:dyDescent="0.3">
      <c r="C77" s="50"/>
      <c r="E77" s="97"/>
      <c r="L77" s="92"/>
      <c r="M77" s="92"/>
    </row>
    <row r="78" spans="1:13" x14ac:dyDescent="0.3">
      <c r="C78" s="59"/>
      <c r="L78" s="92"/>
      <c r="M78" s="92"/>
    </row>
    <row r="79" spans="1:13" x14ac:dyDescent="0.3">
      <c r="L79" s="92"/>
      <c r="M79" s="92"/>
    </row>
    <row r="80" spans="1:13" x14ac:dyDescent="0.3">
      <c r="L80" s="92"/>
      <c r="M80" s="92"/>
    </row>
    <row r="81" spans="4:13" x14ac:dyDescent="0.3">
      <c r="L81" s="92"/>
      <c r="M81" s="92"/>
    </row>
    <row r="82" spans="4:13" x14ac:dyDescent="0.3">
      <c r="L82" s="92"/>
      <c r="M82" s="92"/>
    </row>
    <row r="83" spans="4:13" x14ac:dyDescent="0.3">
      <c r="L83" s="92"/>
      <c r="M83" s="92"/>
    </row>
    <row r="84" spans="4:13" x14ac:dyDescent="0.3">
      <c r="D84" s="50"/>
      <c r="E84" s="97"/>
      <c r="F84" s="98"/>
      <c r="L84" s="92"/>
      <c r="M84" s="92"/>
    </row>
    <row r="85" spans="4:13" x14ac:dyDescent="0.3">
      <c r="D85" s="50"/>
      <c r="E85" s="97"/>
      <c r="L85" s="92"/>
      <c r="M85" s="92"/>
    </row>
    <row r="86" spans="4:13" x14ac:dyDescent="0.3">
      <c r="D86" s="62"/>
      <c r="E86" s="97"/>
      <c r="F86" s="98"/>
      <c r="L86" s="92"/>
      <c r="M86" s="92"/>
    </row>
    <row r="87" spans="4:13" x14ac:dyDescent="0.3">
      <c r="D87" s="50"/>
      <c r="E87" s="97"/>
      <c r="L87" s="92"/>
      <c r="M87" s="92"/>
    </row>
    <row r="88" spans="4:13" x14ac:dyDescent="0.3">
      <c r="D88" s="50"/>
      <c r="E88" s="97"/>
      <c r="L88" s="92"/>
      <c r="M88" s="92"/>
    </row>
    <row r="89" spans="4:13" x14ac:dyDescent="0.3">
      <c r="L89" s="92"/>
      <c r="M89" s="92"/>
    </row>
    <row r="90" spans="4:13" x14ac:dyDescent="0.3">
      <c r="L90" s="92"/>
      <c r="M90" s="92"/>
    </row>
    <row r="91" spans="4:13" x14ac:dyDescent="0.3">
      <c r="L91" s="92"/>
      <c r="M91" s="92"/>
    </row>
    <row r="92" spans="4:13" x14ac:dyDescent="0.3">
      <c r="L92" s="92"/>
      <c r="M92" s="92"/>
    </row>
    <row r="93" spans="4:13" x14ac:dyDescent="0.3">
      <c r="L93" s="92"/>
      <c r="M93" s="92"/>
    </row>
    <row r="94" spans="4:13" x14ac:dyDescent="0.3">
      <c r="L94" s="92"/>
      <c r="M94" s="92"/>
    </row>
    <row r="95" spans="4:13" x14ac:dyDescent="0.3">
      <c r="L95" s="92"/>
      <c r="M95" s="92"/>
    </row>
    <row r="96" spans="4:13" x14ac:dyDescent="0.3">
      <c r="L96" s="92"/>
      <c r="M96" s="92"/>
    </row>
  </sheetData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F190-075D-4F89-9BDA-927DD7952A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62" activePane="bottomLeft" state="frozen"/>
      <selection activeCell="B1" sqref="B1"/>
      <selection pane="bottomLeft" activeCell="C71" sqref="C71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0" customWidth="1"/>
    <col min="4" max="4" width="12.28515625" style="2" customWidth="1"/>
    <col min="5" max="5" width="6.42578125" style="2" customWidth="1"/>
    <col min="6" max="6" width="6.5703125" style="30" customWidth="1"/>
    <col min="7" max="7" width="8.7109375" style="30" customWidth="1"/>
    <col min="8" max="8" width="8.5703125" style="30" customWidth="1"/>
    <col min="9" max="9" width="7.28515625" style="30" customWidth="1"/>
    <col min="10" max="10" width="7.5703125" style="30" customWidth="1"/>
    <col min="11" max="11" width="8.28515625" customWidth="1"/>
    <col min="12" max="12" width="14.42578125" customWidth="1"/>
  </cols>
  <sheetData>
    <row r="1" spans="1:12" s="1" customFormat="1" ht="60" x14ac:dyDescent="0.25">
      <c r="A1" s="4" t="s">
        <v>0</v>
      </c>
      <c r="B1" s="35" t="s">
        <v>166</v>
      </c>
      <c r="C1" s="8" t="s">
        <v>72</v>
      </c>
      <c r="D1" s="31" t="s">
        <v>161</v>
      </c>
      <c r="E1" s="5" t="s">
        <v>122</v>
      </c>
      <c r="F1" s="32" t="s">
        <v>123</v>
      </c>
      <c r="G1" s="32" t="s">
        <v>162</v>
      </c>
      <c r="H1" s="27" t="s">
        <v>163</v>
      </c>
      <c r="I1" s="27" t="s">
        <v>160</v>
      </c>
      <c r="J1" s="32" t="s">
        <v>164</v>
      </c>
      <c r="K1" s="35" t="s">
        <v>165</v>
      </c>
      <c r="L1" s="78" t="s">
        <v>202</v>
      </c>
    </row>
    <row r="2" spans="1:12" x14ac:dyDescent="0.25">
      <c r="A2" s="6">
        <v>1</v>
      </c>
      <c r="B2" s="9" t="s">
        <v>1</v>
      </c>
      <c r="C2" s="9" t="s">
        <v>48</v>
      </c>
      <c r="D2" s="11">
        <v>6303685100</v>
      </c>
      <c r="E2" s="11">
        <v>1414</v>
      </c>
      <c r="F2" s="28">
        <v>4.54</v>
      </c>
      <c r="G2" s="11">
        <f>ROUND(E2*F2,0)</f>
        <v>6420</v>
      </c>
      <c r="H2" s="18">
        <v>0</v>
      </c>
      <c r="I2" s="28">
        <v>6420</v>
      </c>
      <c r="J2" s="18">
        <f>(H2+I2)</f>
        <v>6420</v>
      </c>
      <c r="K2" s="16">
        <v>6414</v>
      </c>
      <c r="L2">
        <f>J2-K2</f>
        <v>6</v>
      </c>
    </row>
    <row r="3" spans="1:12" x14ac:dyDescent="0.25">
      <c r="A3" s="6">
        <v>2</v>
      </c>
      <c r="B3" s="9" t="s">
        <v>2</v>
      </c>
      <c r="C3" s="9" t="s">
        <v>84</v>
      </c>
      <c r="D3" s="11">
        <v>9980555880</v>
      </c>
      <c r="E3" s="11">
        <v>768</v>
      </c>
      <c r="F3" s="28">
        <v>4.54</v>
      </c>
      <c r="G3" s="11">
        <f>ROUND(E3*F3,0)</f>
        <v>3487</v>
      </c>
      <c r="H3" s="18">
        <v>3200</v>
      </c>
      <c r="I3" s="28">
        <v>3487</v>
      </c>
      <c r="J3" s="18">
        <f t="shared" ref="J3:J66" si="0">(H3+I3)</f>
        <v>6687</v>
      </c>
      <c r="K3" s="16">
        <v>6687</v>
      </c>
      <c r="L3">
        <f t="shared" ref="L3:L66" si="1">J3-K3</f>
        <v>0</v>
      </c>
    </row>
    <row r="4" spans="1:12" ht="30" x14ac:dyDescent="0.25">
      <c r="A4" s="6">
        <v>3</v>
      </c>
      <c r="B4" s="9" t="s">
        <v>3</v>
      </c>
      <c r="C4" s="13" t="s">
        <v>159</v>
      </c>
      <c r="D4" s="12" t="s">
        <v>158</v>
      </c>
      <c r="E4" s="11">
        <v>1561</v>
      </c>
      <c r="F4" s="28">
        <v>4.54</v>
      </c>
      <c r="G4" s="11">
        <f t="shared" ref="G4:G67" si="2">ROUND(E4*F4,0)</f>
        <v>7087</v>
      </c>
      <c r="H4" s="18">
        <v>19512</v>
      </c>
      <c r="I4" s="28">
        <v>7087</v>
      </c>
      <c r="J4" s="18">
        <f t="shared" si="0"/>
        <v>26599</v>
      </c>
      <c r="K4" s="16">
        <v>26599</v>
      </c>
      <c r="L4">
        <f t="shared" si="1"/>
        <v>0</v>
      </c>
    </row>
    <row r="5" spans="1:12" x14ac:dyDescent="0.25">
      <c r="A5" s="6">
        <v>4</v>
      </c>
      <c r="B5" s="9" t="s">
        <v>4</v>
      </c>
      <c r="C5" s="9" t="s">
        <v>111</v>
      </c>
      <c r="D5" s="11">
        <v>9893513268</v>
      </c>
      <c r="E5" s="11">
        <v>608</v>
      </c>
      <c r="F5" s="28">
        <v>4.54</v>
      </c>
      <c r="G5" s="11">
        <f t="shared" si="2"/>
        <v>2760</v>
      </c>
      <c r="H5" s="18">
        <v>0</v>
      </c>
      <c r="I5" s="28">
        <v>2760</v>
      </c>
      <c r="J5" s="18">
        <f t="shared" si="0"/>
        <v>2760</v>
      </c>
      <c r="K5" s="16">
        <v>2760</v>
      </c>
      <c r="L5">
        <f t="shared" si="1"/>
        <v>0</v>
      </c>
    </row>
    <row r="6" spans="1:12" x14ac:dyDescent="0.25">
      <c r="A6" s="6">
        <v>5</v>
      </c>
      <c r="B6" s="9" t="s">
        <v>5</v>
      </c>
      <c r="C6" s="9" t="s">
        <v>116</v>
      </c>
      <c r="D6" s="11">
        <v>8867244217</v>
      </c>
      <c r="E6" s="11">
        <v>611</v>
      </c>
      <c r="F6" s="28">
        <v>4.54</v>
      </c>
      <c r="G6" s="11">
        <f t="shared" si="2"/>
        <v>2774</v>
      </c>
      <c r="H6" s="18">
        <v>0</v>
      </c>
      <c r="I6" s="28">
        <v>2774</v>
      </c>
      <c r="J6" s="18">
        <f t="shared" si="0"/>
        <v>2774</v>
      </c>
      <c r="K6" s="16">
        <v>2774</v>
      </c>
      <c r="L6">
        <f t="shared" si="1"/>
        <v>0</v>
      </c>
    </row>
    <row r="7" spans="1:12" ht="30" x14ac:dyDescent="0.25">
      <c r="A7" s="6">
        <v>6</v>
      </c>
      <c r="B7" s="9" t="s">
        <v>6</v>
      </c>
      <c r="C7" s="9" t="s">
        <v>49</v>
      </c>
      <c r="D7" s="12" t="s">
        <v>124</v>
      </c>
      <c r="E7" s="11">
        <v>1202</v>
      </c>
      <c r="F7" s="28">
        <v>4.54</v>
      </c>
      <c r="G7" s="11">
        <f t="shared" si="2"/>
        <v>5457</v>
      </c>
      <c r="H7" s="18">
        <v>5008</v>
      </c>
      <c r="I7" s="28">
        <v>5457</v>
      </c>
      <c r="J7" s="18">
        <f t="shared" si="0"/>
        <v>10465</v>
      </c>
      <c r="K7" s="16"/>
      <c r="L7">
        <f t="shared" si="1"/>
        <v>10465</v>
      </c>
    </row>
    <row r="8" spans="1:12" ht="45" x14ac:dyDescent="0.25">
      <c r="A8" s="6">
        <v>7</v>
      </c>
      <c r="B8" s="9" t="s">
        <v>7</v>
      </c>
      <c r="C8" s="13" t="s">
        <v>109</v>
      </c>
      <c r="D8" s="12" t="s">
        <v>110</v>
      </c>
      <c r="E8" s="11">
        <v>1011</v>
      </c>
      <c r="F8" s="28">
        <v>4.54</v>
      </c>
      <c r="G8" s="11">
        <f t="shared" si="2"/>
        <v>4590</v>
      </c>
      <c r="H8" s="18">
        <v>12636</v>
      </c>
      <c r="I8" s="28">
        <v>4590</v>
      </c>
      <c r="J8" s="18">
        <f t="shared" si="0"/>
        <v>17226</v>
      </c>
      <c r="K8" s="16">
        <v>17726</v>
      </c>
      <c r="L8">
        <f t="shared" si="1"/>
        <v>-500</v>
      </c>
    </row>
    <row r="9" spans="1:12" x14ac:dyDescent="0.25">
      <c r="A9" s="6">
        <v>8</v>
      </c>
      <c r="B9" s="17" t="s">
        <v>8</v>
      </c>
      <c r="C9" s="17" t="s">
        <v>93</v>
      </c>
      <c r="D9" s="18">
        <v>9880217710</v>
      </c>
      <c r="E9" s="11">
        <v>500</v>
      </c>
      <c r="F9" s="28">
        <v>4.54</v>
      </c>
      <c r="G9" s="11">
        <f t="shared" si="2"/>
        <v>2270</v>
      </c>
      <c r="H9" s="18">
        <v>6249</v>
      </c>
      <c r="I9" s="28">
        <v>2270</v>
      </c>
      <c r="J9" s="18">
        <f t="shared" si="0"/>
        <v>8519</v>
      </c>
      <c r="K9" s="16"/>
      <c r="L9">
        <f t="shared" si="1"/>
        <v>8519</v>
      </c>
    </row>
    <row r="10" spans="1:12" x14ac:dyDescent="0.25">
      <c r="A10" s="6">
        <v>9</v>
      </c>
      <c r="B10" s="9" t="s">
        <v>9</v>
      </c>
      <c r="C10" s="9" t="s">
        <v>135</v>
      </c>
      <c r="D10" s="11"/>
      <c r="E10" s="11">
        <v>330</v>
      </c>
      <c r="F10" s="28">
        <v>4.54</v>
      </c>
      <c r="G10" s="11">
        <f t="shared" si="2"/>
        <v>1498</v>
      </c>
      <c r="H10" s="18">
        <v>4125</v>
      </c>
      <c r="I10" s="28">
        <v>1498</v>
      </c>
      <c r="J10" s="18">
        <f t="shared" si="0"/>
        <v>5623</v>
      </c>
      <c r="K10" s="16"/>
      <c r="L10">
        <f t="shared" si="1"/>
        <v>5623</v>
      </c>
    </row>
    <row r="11" spans="1:12" x14ac:dyDescent="0.25">
      <c r="A11" s="6">
        <v>10</v>
      </c>
      <c r="B11" s="9" t="s">
        <v>10</v>
      </c>
      <c r="C11" s="9" t="s">
        <v>50</v>
      </c>
      <c r="D11" s="11">
        <v>9741864071</v>
      </c>
      <c r="E11" s="11">
        <v>593</v>
      </c>
      <c r="F11" s="28">
        <v>4.54</v>
      </c>
      <c r="G11" s="11">
        <f t="shared" si="2"/>
        <v>2692</v>
      </c>
      <c r="H11" s="18">
        <v>2471</v>
      </c>
      <c r="I11" s="28">
        <v>2692</v>
      </c>
      <c r="J11" s="18">
        <f t="shared" si="0"/>
        <v>5163</v>
      </c>
      <c r="K11" s="18">
        <v>5163</v>
      </c>
      <c r="L11">
        <f t="shared" si="1"/>
        <v>0</v>
      </c>
    </row>
    <row r="12" spans="1:12" ht="30" x14ac:dyDescent="0.25">
      <c r="A12" s="6">
        <v>11</v>
      </c>
      <c r="B12" s="9" t="s">
        <v>11</v>
      </c>
      <c r="C12" s="9" t="s">
        <v>79</v>
      </c>
      <c r="D12" s="12" t="s">
        <v>120</v>
      </c>
      <c r="E12" s="11">
        <v>663</v>
      </c>
      <c r="F12" s="28">
        <v>4.54</v>
      </c>
      <c r="G12" s="11">
        <f t="shared" si="2"/>
        <v>3010</v>
      </c>
      <c r="H12" s="18">
        <v>0</v>
      </c>
      <c r="I12" s="28">
        <v>3010</v>
      </c>
      <c r="J12" s="18">
        <f t="shared" si="0"/>
        <v>3010</v>
      </c>
      <c r="K12" s="16">
        <v>3010</v>
      </c>
      <c r="L12">
        <f t="shared" si="1"/>
        <v>0</v>
      </c>
    </row>
    <row r="13" spans="1:12" x14ac:dyDescent="0.25">
      <c r="A13" s="6">
        <v>12</v>
      </c>
      <c r="B13" s="9" t="s">
        <v>12</v>
      </c>
      <c r="C13" s="9" t="s">
        <v>88</v>
      </c>
      <c r="D13" s="11">
        <v>8884658111</v>
      </c>
      <c r="E13" s="11">
        <v>801</v>
      </c>
      <c r="F13" s="28">
        <v>4.54</v>
      </c>
      <c r="G13" s="11">
        <f t="shared" si="2"/>
        <v>3637</v>
      </c>
      <c r="H13" s="18">
        <v>0</v>
      </c>
      <c r="I13" s="28">
        <v>3637</v>
      </c>
      <c r="J13" s="18">
        <f t="shared" si="0"/>
        <v>3637</v>
      </c>
      <c r="K13" s="16">
        <v>3637</v>
      </c>
      <c r="L13">
        <f t="shared" si="1"/>
        <v>0</v>
      </c>
    </row>
    <row r="14" spans="1:12" x14ac:dyDescent="0.25">
      <c r="A14" s="6">
        <v>13</v>
      </c>
      <c r="B14" s="9" t="s">
        <v>13</v>
      </c>
      <c r="C14" s="9" t="s">
        <v>85</v>
      </c>
      <c r="D14" s="11">
        <v>8147886171</v>
      </c>
      <c r="E14" s="11">
        <v>541</v>
      </c>
      <c r="F14" s="28">
        <v>4.54</v>
      </c>
      <c r="G14" s="11">
        <f t="shared" si="2"/>
        <v>2456</v>
      </c>
      <c r="H14" s="18">
        <v>0</v>
      </c>
      <c r="I14" s="29">
        <v>2456</v>
      </c>
      <c r="J14" s="18">
        <f t="shared" si="0"/>
        <v>2456</v>
      </c>
      <c r="K14" s="16">
        <v>2456</v>
      </c>
      <c r="L14">
        <f t="shared" si="1"/>
        <v>0</v>
      </c>
    </row>
    <row r="15" spans="1:12" x14ac:dyDescent="0.25">
      <c r="A15" s="6">
        <v>14</v>
      </c>
      <c r="B15" s="9" t="s">
        <v>14</v>
      </c>
      <c r="C15" s="9" t="s">
        <v>51</v>
      </c>
      <c r="D15" s="11">
        <v>9742900576</v>
      </c>
      <c r="E15" s="11">
        <v>382</v>
      </c>
      <c r="F15" s="28">
        <v>4.54</v>
      </c>
      <c r="G15" s="11">
        <f t="shared" si="2"/>
        <v>1734</v>
      </c>
      <c r="H15" s="18">
        <v>0</v>
      </c>
      <c r="I15" s="28">
        <v>1734</v>
      </c>
      <c r="J15" s="18">
        <f t="shared" si="0"/>
        <v>1734</v>
      </c>
      <c r="K15" s="16">
        <v>1734</v>
      </c>
      <c r="L15">
        <f t="shared" si="1"/>
        <v>0</v>
      </c>
    </row>
    <row r="16" spans="1:12" x14ac:dyDescent="0.25">
      <c r="A16" s="6">
        <v>15</v>
      </c>
      <c r="B16" s="9" t="s">
        <v>15</v>
      </c>
      <c r="C16" s="9" t="s">
        <v>128</v>
      </c>
      <c r="D16" s="11">
        <v>9845452118</v>
      </c>
      <c r="E16" s="11">
        <v>900</v>
      </c>
      <c r="F16" s="28">
        <v>4.54</v>
      </c>
      <c r="G16" s="11">
        <f t="shared" si="2"/>
        <v>4086</v>
      </c>
      <c r="H16" s="18">
        <v>0</v>
      </c>
      <c r="I16" s="28">
        <v>4086</v>
      </c>
      <c r="J16" s="18">
        <f t="shared" si="0"/>
        <v>4086</v>
      </c>
      <c r="K16" s="16">
        <v>4086</v>
      </c>
      <c r="L16">
        <f t="shared" si="1"/>
        <v>0</v>
      </c>
    </row>
    <row r="17" spans="1:12" x14ac:dyDescent="0.25">
      <c r="A17" s="6">
        <v>16</v>
      </c>
      <c r="B17" s="9" t="s">
        <v>16</v>
      </c>
      <c r="C17" s="9" t="s">
        <v>52</v>
      </c>
      <c r="D17" s="11">
        <v>7349351129</v>
      </c>
      <c r="E17" s="11">
        <v>719</v>
      </c>
      <c r="F17" s="28">
        <v>4.54</v>
      </c>
      <c r="G17" s="11">
        <f t="shared" si="2"/>
        <v>3264</v>
      </c>
      <c r="H17" s="18">
        <v>0</v>
      </c>
      <c r="I17" s="28">
        <v>3264</v>
      </c>
      <c r="J17" s="18">
        <f t="shared" si="0"/>
        <v>3264</v>
      </c>
      <c r="K17" s="16">
        <v>3264</v>
      </c>
      <c r="L17">
        <f t="shared" si="1"/>
        <v>0</v>
      </c>
    </row>
    <row r="18" spans="1:12" x14ac:dyDescent="0.25">
      <c r="A18" s="6">
        <v>17</v>
      </c>
      <c r="B18" s="9" t="s">
        <v>17</v>
      </c>
      <c r="C18" s="9" t="s">
        <v>121</v>
      </c>
      <c r="D18" s="11">
        <v>9986383466</v>
      </c>
      <c r="E18" s="11">
        <v>595</v>
      </c>
      <c r="F18" s="28">
        <v>4.54</v>
      </c>
      <c r="G18" s="11">
        <f t="shared" si="2"/>
        <v>2701</v>
      </c>
      <c r="H18" s="18">
        <v>0</v>
      </c>
      <c r="I18" s="28">
        <v>2701</v>
      </c>
      <c r="J18" s="18">
        <f t="shared" si="0"/>
        <v>2701</v>
      </c>
      <c r="K18" s="16">
        <v>2700</v>
      </c>
      <c r="L18">
        <f t="shared" si="1"/>
        <v>1</v>
      </c>
    </row>
    <row r="19" spans="1:12" x14ac:dyDescent="0.25">
      <c r="A19" s="6">
        <v>18</v>
      </c>
      <c r="B19" s="9" t="s">
        <v>18</v>
      </c>
      <c r="C19" s="9" t="s">
        <v>82</v>
      </c>
      <c r="D19" s="11">
        <v>9948557568</v>
      </c>
      <c r="E19" s="11">
        <v>625</v>
      </c>
      <c r="F19" s="28">
        <v>4.54</v>
      </c>
      <c r="G19" s="11">
        <f t="shared" si="2"/>
        <v>2838</v>
      </c>
      <c r="H19" s="18">
        <v>7812</v>
      </c>
      <c r="I19" s="28">
        <v>2838</v>
      </c>
      <c r="J19" s="18">
        <f t="shared" si="0"/>
        <v>10650</v>
      </c>
      <c r="K19" s="16">
        <v>10650</v>
      </c>
      <c r="L19">
        <f t="shared" si="1"/>
        <v>0</v>
      </c>
    </row>
    <row r="20" spans="1:12" ht="30" x14ac:dyDescent="0.25">
      <c r="A20" s="6">
        <v>19</v>
      </c>
      <c r="B20" s="9" t="s">
        <v>19</v>
      </c>
      <c r="C20" s="9" t="s">
        <v>53</v>
      </c>
      <c r="D20" s="12" t="s">
        <v>99</v>
      </c>
      <c r="E20" s="11">
        <v>562</v>
      </c>
      <c r="F20" s="28">
        <v>4.54</v>
      </c>
      <c r="G20" s="11">
        <f t="shared" si="2"/>
        <v>2551</v>
      </c>
      <c r="H20" s="18">
        <v>0</v>
      </c>
      <c r="I20" s="28">
        <v>2551</v>
      </c>
      <c r="J20" s="18">
        <f t="shared" si="0"/>
        <v>2551</v>
      </c>
      <c r="K20" s="16">
        <v>2522</v>
      </c>
      <c r="L20">
        <f t="shared" si="1"/>
        <v>29</v>
      </c>
    </row>
    <row r="21" spans="1:12" ht="30" x14ac:dyDescent="0.25">
      <c r="A21" s="6">
        <v>20</v>
      </c>
      <c r="B21" s="9" t="s">
        <v>20</v>
      </c>
      <c r="C21" s="9" t="s">
        <v>54</v>
      </c>
      <c r="D21" s="12" t="s">
        <v>86</v>
      </c>
      <c r="E21" s="11">
        <v>416</v>
      </c>
      <c r="F21" s="28">
        <v>4.54</v>
      </c>
      <c r="G21" s="11">
        <f t="shared" si="2"/>
        <v>1889</v>
      </c>
      <c r="H21" s="18">
        <v>0</v>
      </c>
      <c r="I21" s="28">
        <v>1889</v>
      </c>
      <c r="J21" s="18">
        <f t="shared" si="0"/>
        <v>1889</v>
      </c>
      <c r="K21" s="16">
        <v>1889</v>
      </c>
      <c r="L21">
        <f t="shared" si="1"/>
        <v>0</v>
      </c>
    </row>
    <row r="22" spans="1:12" ht="45" x14ac:dyDescent="0.25">
      <c r="A22" s="6">
        <v>21</v>
      </c>
      <c r="B22" s="9" t="s">
        <v>21</v>
      </c>
      <c r="C22" s="9" t="s">
        <v>55</v>
      </c>
      <c r="D22" s="12" t="s">
        <v>73</v>
      </c>
      <c r="E22" s="11">
        <v>693</v>
      </c>
      <c r="F22" s="28">
        <v>4.54</v>
      </c>
      <c r="G22" s="11">
        <f t="shared" si="2"/>
        <v>3146</v>
      </c>
      <c r="H22" s="18">
        <v>0</v>
      </c>
      <c r="I22" s="28">
        <v>3146</v>
      </c>
      <c r="J22" s="18">
        <f t="shared" si="0"/>
        <v>3146</v>
      </c>
      <c r="K22" s="16">
        <v>3146</v>
      </c>
      <c r="L22">
        <f t="shared" si="1"/>
        <v>0</v>
      </c>
    </row>
    <row r="23" spans="1:12" x14ac:dyDescent="0.25">
      <c r="A23" s="6">
        <v>22</v>
      </c>
      <c r="B23" s="17" t="s">
        <v>22</v>
      </c>
      <c r="C23" s="17" t="s">
        <v>115</v>
      </c>
      <c r="D23" s="18">
        <v>9739176074</v>
      </c>
      <c r="E23" s="18">
        <v>788</v>
      </c>
      <c r="F23" s="28">
        <v>4.54</v>
      </c>
      <c r="G23" s="11">
        <f t="shared" si="2"/>
        <v>3578</v>
      </c>
      <c r="H23" s="18">
        <v>9849</v>
      </c>
      <c r="I23" s="29">
        <v>3578</v>
      </c>
      <c r="J23" s="18">
        <f t="shared" si="0"/>
        <v>13427</v>
      </c>
      <c r="K23" s="16"/>
      <c r="L23">
        <f t="shared" si="1"/>
        <v>13427</v>
      </c>
    </row>
    <row r="24" spans="1:12" x14ac:dyDescent="0.25">
      <c r="A24" s="6">
        <v>23</v>
      </c>
      <c r="B24" s="9" t="s">
        <v>23</v>
      </c>
      <c r="C24" s="9" t="s">
        <v>56</v>
      </c>
      <c r="D24" s="11">
        <v>8884993246</v>
      </c>
      <c r="E24" s="11">
        <v>456</v>
      </c>
      <c r="F24" s="28">
        <v>4.54</v>
      </c>
      <c r="G24" s="11">
        <f t="shared" si="2"/>
        <v>2070</v>
      </c>
      <c r="H24" s="18">
        <v>5700</v>
      </c>
      <c r="I24" s="28">
        <v>2070</v>
      </c>
      <c r="J24" s="18">
        <f t="shared" si="0"/>
        <v>7770</v>
      </c>
      <c r="K24" s="16">
        <v>7770</v>
      </c>
      <c r="L24">
        <f t="shared" si="1"/>
        <v>0</v>
      </c>
    </row>
    <row r="25" spans="1:12" x14ac:dyDescent="0.25">
      <c r="A25" s="6">
        <v>24</v>
      </c>
      <c r="B25" s="9" t="s">
        <v>24</v>
      </c>
      <c r="C25" s="9" t="s">
        <v>57</v>
      </c>
      <c r="D25" s="11">
        <v>9945801000</v>
      </c>
      <c r="E25" s="11">
        <v>813</v>
      </c>
      <c r="F25" s="28">
        <v>4.54</v>
      </c>
      <c r="G25" s="11">
        <f t="shared" si="2"/>
        <v>3691</v>
      </c>
      <c r="H25" s="18">
        <v>0</v>
      </c>
      <c r="I25" s="28">
        <v>3691</v>
      </c>
      <c r="J25" s="18">
        <f t="shared" si="0"/>
        <v>3691</v>
      </c>
      <c r="K25" s="16">
        <v>3691</v>
      </c>
      <c r="L25">
        <f t="shared" si="1"/>
        <v>0</v>
      </c>
    </row>
    <row r="26" spans="1:12" x14ac:dyDescent="0.25">
      <c r="A26" s="6">
        <v>25</v>
      </c>
      <c r="B26" s="9" t="s">
        <v>25</v>
      </c>
      <c r="C26" s="9" t="s">
        <v>58</v>
      </c>
      <c r="D26" s="11">
        <v>9448238539</v>
      </c>
      <c r="E26" s="11">
        <v>813</v>
      </c>
      <c r="F26" s="28">
        <v>4.54</v>
      </c>
      <c r="G26" s="11">
        <f t="shared" si="2"/>
        <v>3691</v>
      </c>
      <c r="H26" s="18">
        <v>10161</v>
      </c>
      <c r="I26" s="28">
        <v>3691</v>
      </c>
      <c r="J26" s="18">
        <f t="shared" si="0"/>
        <v>13852</v>
      </c>
      <c r="K26" s="16">
        <v>13852</v>
      </c>
      <c r="L26">
        <f t="shared" si="1"/>
        <v>0</v>
      </c>
    </row>
    <row r="27" spans="1:12" x14ac:dyDescent="0.25">
      <c r="A27" s="6">
        <v>26</v>
      </c>
      <c r="B27" s="9" t="s">
        <v>26</v>
      </c>
      <c r="C27" s="9" t="s">
        <v>81</v>
      </c>
      <c r="D27" s="11">
        <v>9885675864</v>
      </c>
      <c r="E27" s="11">
        <v>831</v>
      </c>
      <c r="F27" s="28">
        <v>4.54</v>
      </c>
      <c r="G27" s="11">
        <f t="shared" si="2"/>
        <v>3773</v>
      </c>
      <c r="H27" s="18">
        <v>0</v>
      </c>
      <c r="I27" s="28">
        <v>3773</v>
      </c>
      <c r="J27" s="18">
        <f t="shared" si="0"/>
        <v>3773</v>
      </c>
      <c r="K27" s="16">
        <v>4203</v>
      </c>
      <c r="L27">
        <f t="shared" si="1"/>
        <v>-430</v>
      </c>
    </row>
    <row r="28" spans="1:12" x14ac:dyDescent="0.25">
      <c r="A28" s="6">
        <v>27</v>
      </c>
      <c r="B28" s="9" t="s">
        <v>27</v>
      </c>
      <c r="C28" s="9" t="s">
        <v>59</v>
      </c>
      <c r="D28" s="11">
        <v>9731727227</v>
      </c>
      <c r="E28" s="11">
        <v>724</v>
      </c>
      <c r="F28" s="28">
        <v>4.54</v>
      </c>
      <c r="G28" s="11">
        <f t="shared" si="2"/>
        <v>3287</v>
      </c>
      <c r="H28" s="18">
        <v>9051</v>
      </c>
      <c r="I28" s="28">
        <v>3287</v>
      </c>
      <c r="J28" s="18">
        <f t="shared" si="0"/>
        <v>12338</v>
      </c>
      <c r="K28" s="16"/>
      <c r="L28">
        <f t="shared" si="1"/>
        <v>12338</v>
      </c>
    </row>
    <row r="29" spans="1:12" ht="30" x14ac:dyDescent="0.25">
      <c r="A29" s="6">
        <v>28</v>
      </c>
      <c r="B29" s="9" t="s">
        <v>28</v>
      </c>
      <c r="C29" s="13" t="s">
        <v>97</v>
      </c>
      <c r="D29" s="12" t="s">
        <v>96</v>
      </c>
      <c r="E29" s="11">
        <v>375</v>
      </c>
      <c r="F29" s="28">
        <v>4.54</v>
      </c>
      <c r="G29" s="11">
        <f t="shared" si="2"/>
        <v>1703</v>
      </c>
      <c r="H29" s="18">
        <v>4686</v>
      </c>
      <c r="I29" s="28">
        <v>1703</v>
      </c>
      <c r="J29" s="18">
        <f t="shared" si="0"/>
        <v>6389</v>
      </c>
      <c r="K29" s="16"/>
      <c r="L29">
        <f t="shared" si="1"/>
        <v>6389</v>
      </c>
    </row>
    <row r="30" spans="1:12" x14ac:dyDescent="0.25">
      <c r="A30" s="6">
        <v>29</v>
      </c>
      <c r="B30" s="9" t="s">
        <v>29</v>
      </c>
      <c r="C30" s="9" t="s">
        <v>87</v>
      </c>
      <c r="D30" s="11">
        <v>9985073712</v>
      </c>
      <c r="E30" s="11">
        <v>838</v>
      </c>
      <c r="F30" s="28">
        <v>4.54</v>
      </c>
      <c r="G30" s="11">
        <f t="shared" si="2"/>
        <v>3805</v>
      </c>
      <c r="H30" s="18">
        <v>3492</v>
      </c>
      <c r="I30" s="28">
        <v>3805</v>
      </c>
      <c r="J30" s="18">
        <f t="shared" si="0"/>
        <v>7297</v>
      </c>
      <c r="K30" s="16">
        <v>7297</v>
      </c>
      <c r="L30">
        <f t="shared" si="1"/>
        <v>0</v>
      </c>
    </row>
    <row r="31" spans="1:12" x14ac:dyDescent="0.25">
      <c r="A31" s="6">
        <v>30</v>
      </c>
      <c r="B31" s="9" t="s">
        <v>30</v>
      </c>
      <c r="C31" s="9" t="s">
        <v>51</v>
      </c>
      <c r="D31" s="11">
        <v>9742900576</v>
      </c>
      <c r="E31" s="11">
        <v>382</v>
      </c>
      <c r="F31" s="28">
        <v>4.54</v>
      </c>
      <c r="G31" s="11">
        <f t="shared" si="2"/>
        <v>1734</v>
      </c>
      <c r="H31" s="18">
        <v>0</v>
      </c>
      <c r="I31" s="28">
        <v>1734</v>
      </c>
      <c r="J31" s="18">
        <f t="shared" si="0"/>
        <v>1734</v>
      </c>
      <c r="K31" s="16">
        <v>1734</v>
      </c>
      <c r="L31">
        <f t="shared" si="1"/>
        <v>0</v>
      </c>
    </row>
    <row r="32" spans="1:12" x14ac:dyDescent="0.25">
      <c r="A32" s="6">
        <v>31</v>
      </c>
      <c r="B32" s="9" t="s">
        <v>31</v>
      </c>
      <c r="C32" s="9" t="s">
        <v>87</v>
      </c>
      <c r="D32" s="11">
        <v>9985073712</v>
      </c>
      <c r="E32" s="11">
        <v>541</v>
      </c>
      <c r="F32" s="28">
        <v>4.54</v>
      </c>
      <c r="G32" s="11">
        <f t="shared" si="2"/>
        <v>2456</v>
      </c>
      <c r="H32" s="18">
        <v>2254</v>
      </c>
      <c r="I32" s="28">
        <v>2456</v>
      </c>
      <c r="J32" s="18">
        <f t="shared" si="0"/>
        <v>4710</v>
      </c>
      <c r="K32" s="16">
        <v>4710</v>
      </c>
      <c r="L32">
        <f t="shared" si="1"/>
        <v>0</v>
      </c>
    </row>
    <row r="33" spans="1:13" x14ac:dyDescent="0.25">
      <c r="A33" s="6">
        <v>32</v>
      </c>
      <c r="B33" s="9" t="s">
        <v>32</v>
      </c>
      <c r="C33" s="9" t="s">
        <v>87</v>
      </c>
      <c r="D33" s="11">
        <v>9985073712</v>
      </c>
      <c r="E33" s="11">
        <v>809</v>
      </c>
      <c r="F33" s="28">
        <v>4.54</v>
      </c>
      <c r="G33" s="11">
        <f t="shared" si="2"/>
        <v>3673</v>
      </c>
      <c r="H33" s="18">
        <v>3371</v>
      </c>
      <c r="I33" s="28">
        <v>3673</v>
      </c>
      <c r="J33" s="18">
        <f t="shared" si="0"/>
        <v>7044</v>
      </c>
      <c r="K33" s="16">
        <v>7044</v>
      </c>
      <c r="L33">
        <f t="shared" si="1"/>
        <v>0</v>
      </c>
    </row>
    <row r="34" spans="1:13" ht="30" x14ac:dyDescent="0.25">
      <c r="A34" s="6">
        <v>33</v>
      </c>
      <c r="B34" s="9" t="s">
        <v>33</v>
      </c>
      <c r="C34" s="13" t="s">
        <v>117</v>
      </c>
      <c r="D34" s="12" t="s">
        <v>130</v>
      </c>
      <c r="E34" s="11">
        <v>1290</v>
      </c>
      <c r="F34" s="28">
        <v>4.54</v>
      </c>
      <c r="G34" s="11">
        <f t="shared" si="2"/>
        <v>5857</v>
      </c>
      <c r="H34" s="18">
        <v>16125</v>
      </c>
      <c r="I34" s="28">
        <v>5857</v>
      </c>
      <c r="J34" s="18">
        <f t="shared" si="0"/>
        <v>21982</v>
      </c>
      <c r="K34" s="16">
        <v>21982</v>
      </c>
      <c r="L34">
        <f t="shared" si="1"/>
        <v>0</v>
      </c>
    </row>
    <row r="35" spans="1:13" ht="45" x14ac:dyDescent="0.25">
      <c r="A35" s="6">
        <v>34</v>
      </c>
      <c r="B35" s="9" t="s">
        <v>34</v>
      </c>
      <c r="C35" s="13" t="s">
        <v>74</v>
      </c>
      <c r="D35" s="11">
        <v>9686390722</v>
      </c>
      <c r="E35" s="11">
        <v>783</v>
      </c>
      <c r="F35" s="28">
        <v>4.54</v>
      </c>
      <c r="G35" s="11">
        <f t="shared" si="2"/>
        <v>3555</v>
      </c>
      <c r="H35" s="18">
        <v>0</v>
      </c>
      <c r="I35" s="28">
        <v>3555</v>
      </c>
      <c r="J35" s="18">
        <f t="shared" si="0"/>
        <v>3555</v>
      </c>
      <c r="K35" s="16"/>
      <c r="L35">
        <f t="shared" si="1"/>
        <v>3555</v>
      </c>
    </row>
    <row r="36" spans="1:13" ht="21" customHeight="1" x14ac:dyDescent="0.25">
      <c r="A36" s="6">
        <v>35</v>
      </c>
      <c r="B36" s="17" t="s">
        <v>35</v>
      </c>
      <c r="C36" s="43" t="s">
        <v>75</v>
      </c>
      <c r="D36" s="18">
        <v>9916425350</v>
      </c>
      <c r="E36" s="18">
        <v>872</v>
      </c>
      <c r="F36" s="28">
        <v>4.54</v>
      </c>
      <c r="G36" s="11">
        <f t="shared" si="2"/>
        <v>3959</v>
      </c>
      <c r="H36" s="18">
        <v>10899</v>
      </c>
      <c r="I36" s="29">
        <v>3959</v>
      </c>
      <c r="J36" s="18">
        <f t="shared" si="0"/>
        <v>14858</v>
      </c>
      <c r="K36" s="16">
        <v>14858</v>
      </c>
      <c r="L36">
        <f t="shared" si="1"/>
        <v>0</v>
      </c>
    </row>
    <row r="37" spans="1:13" ht="45" x14ac:dyDescent="0.25">
      <c r="A37" s="6">
        <v>36</v>
      </c>
      <c r="B37" s="9" t="s">
        <v>36</v>
      </c>
      <c r="C37" s="13" t="s">
        <v>95</v>
      </c>
      <c r="D37" s="12" t="s">
        <v>94</v>
      </c>
      <c r="E37" s="11">
        <v>698</v>
      </c>
      <c r="F37" s="28">
        <v>4.54</v>
      </c>
      <c r="G37" s="11">
        <f t="shared" si="2"/>
        <v>3169</v>
      </c>
      <c r="H37" s="18">
        <v>2908</v>
      </c>
      <c r="I37" s="28">
        <v>3169</v>
      </c>
      <c r="J37" s="18">
        <f t="shared" si="0"/>
        <v>6077</v>
      </c>
      <c r="K37" s="16">
        <v>6077</v>
      </c>
      <c r="L37">
        <f t="shared" si="1"/>
        <v>0</v>
      </c>
    </row>
    <row r="38" spans="1:13" ht="30" x14ac:dyDescent="0.25">
      <c r="A38" s="6">
        <v>37</v>
      </c>
      <c r="B38" s="9" t="s">
        <v>37</v>
      </c>
      <c r="C38" s="9" t="s">
        <v>60</v>
      </c>
      <c r="D38" s="12" t="s">
        <v>112</v>
      </c>
      <c r="E38" s="11">
        <v>617</v>
      </c>
      <c r="F38" s="28">
        <v>4.54</v>
      </c>
      <c r="G38" s="11">
        <f t="shared" si="2"/>
        <v>2801</v>
      </c>
      <c r="H38" s="18">
        <v>0</v>
      </c>
      <c r="I38" s="28">
        <v>2801</v>
      </c>
      <c r="J38" s="18">
        <f t="shared" si="0"/>
        <v>2801</v>
      </c>
      <c r="K38" s="16">
        <v>2801</v>
      </c>
      <c r="L38">
        <f t="shared" si="1"/>
        <v>0</v>
      </c>
    </row>
    <row r="39" spans="1:13" x14ac:dyDescent="0.25">
      <c r="A39" s="6">
        <v>38</v>
      </c>
      <c r="B39" s="9" t="s">
        <v>38</v>
      </c>
      <c r="C39" s="9" t="s">
        <v>61</v>
      </c>
      <c r="D39" s="11">
        <v>9886828851</v>
      </c>
      <c r="E39" s="11">
        <v>768</v>
      </c>
      <c r="F39" s="28">
        <v>4.54</v>
      </c>
      <c r="G39" s="11">
        <f t="shared" si="2"/>
        <v>3487</v>
      </c>
      <c r="H39" s="18">
        <v>9600</v>
      </c>
      <c r="I39" s="28">
        <v>3487</v>
      </c>
      <c r="J39" s="18">
        <f t="shared" si="0"/>
        <v>13087</v>
      </c>
      <c r="K39" s="16">
        <v>13087</v>
      </c>
      <c r="L39">
        <f t="shared" si="1"/>
        <v>0</v>
      </c>
    </row>
    <row r="40" spans="1:13" x14ac:dyDescent="0.25">
      <c r="A40" s="6">
        <v>39</v>
      </c>
      <c r="B40" s="9" t="s">
        <v>39</v>
      </c>
      <c r="C40" s="9" t="s">
        <v>113</v>
      </c>
      <c r="D40" s="11">
        <v>9945617283</v>
      </c>
      <c r="E40" s="11">
        <v>813</v>
      </c>
      <c r="F40" s="28">
        <v>4.54</v>
      </c>
      <c r="G40" s="11">
        <f t="shared" si="2"/>
        <v>3691</v>
      </c>
      <c r="H40" s="18">
        <v>0</v>
      </c>
      <c r="I40" s="28">
        <v>3691</v>
      </c>
      <c r="J40" s="18">
        <f t="shared" si="0"/>
        <v>3691</v>
      </c>
      <c r="K40" s="16"/>
      <c r="L40">
        <f t="shared" si="1"/>
        <v>3691</v>
      </c>
    </row>
    <row r="41" spans="1:13" ht="60" x14ac:dyDescent="0.25">
      <c r="A41" s="6">
        <v>40</v>
      </c>
      <c r="B41" s="9" t="s">
        <v>40</v>
      </c>
      <c r="C41" s="9" t="s">
        <v>90</v>
      </c>
      <c r="D41" s="12" t="s">
        <v>89</v>
      </c>
      <c r="E41" s="11">
        <v>761</v>
      </c>
      <c r="F41" s="28">
        <v>4.54</v>
      </c>
      <c r="G41" s="11">
        <f t="shared" si="2"/>
        <v>3455</v>
      </c>
      <c r="H41" s="18">
        <v>0</v>
      </c>
      <c r="I41" s="28">
        <v>3455</v>
      </c>
      <c r="J41" s="18">
        <f t="shared" si="0"/>
        <v>3455</v>
      </c>
      <c r="K41" s="16">
        <v>3455</v>
      </c>
      <c r="L41">
        <f t="shared" si="1"/>
        <v>0</v>
      </c>
    </row>
    <row r="42" spans="1:13" ht="30" x14ac:dyDescent="0.25">
      <c r="A42" s="6">
        <v>41</v>
      </c>
      <c r="B42" s="9">
        <v>101</v>
      </c>
      <c r="C42" s="13" t="s">
        <v>129</v>
      </c>
      <c r="D42" s="11">
        <v>9731284284</v>
      </c>
      <c r="E42" s="11">
        <v>448</v>
      </c>
      <c r="F42" s="28">
        <v>4.54</v>
      </c>
      <c r="G42" s="11">
        <f t="shared" si="2"/>
        <v>2034</v>
      </c>
      <c r="H42" s="18">
        <v>0</v>
      </c>
      <c r="I42" s="29">
        <v>2034</v>
      </c>
      <c r="J42" s="18">
        <f t="shared" si="0"/>
        <v>2034</v>
      </c>
      <c r="K42" s="16">
        <v>2034</v>
      </c>
      <c r="L42">
        <f t="shared" si="1"/>
        <v>0</v>
      </c>
    </row>
    <row r="43" spans="1:13" ht="45" x14ac:dyDescent="0.25">
      <c r="A43" s="6">
        <v>42</v>
      </c>
      <c r="B43" s="9" t="s">
        <v>41</v>
      </c>
      <c r="C43" s="13" t="s">
        <v>91</v>
      </c>
      <c r="D43" s="11">
        <v>9886060757</v>
      </c>
      <c r="E43" s="11">
        <v>934</v>
      </c>
      <c r="F43" s="28">
        <v>4.54</v>
      </c>
      <c r="G43" s="11">
        <f t="shared" si="2"/>
        <v>4240</v>
      </c>
      <c r="H43" s="18">
        <v>0</v>
      </c>
      <c r="I43" s="29">
        <v>4240</v>
      </c>
      <c r="J43" s="18">
        <f t="shared" si="0"/>
        <v>4240</v>
      </c>
      <c r="K43" s="16">
        <v>4240</v>
      </c>
      <c r="L43">
        <f t="shared" si="1"/>
        <v>0</v>
      </c>
    </row>
    <row r="44" spans="1:13" x14ac:dyDescent="0.25">
      <c r="A44" s="6">
        <v>43</v>
      </c>
      <c r="B44" s="9">
        <v>102</v>
      </c>
      <c r="C44" s="9" t="s">
        <v>134</v>
      </c>
      <c r="D44" s="11">
        <v>9611639570</v>
      </c>
      <c r="E44" s="11">
        <v>1984</v>
      </c>
      <c r="F44" s="28">
        <v>4.54</v>
      </c>
      <c r="G44" s="11">
        <f t="shared" si="2"/>
        <v>9007</v>
      </c>
      <c r="H44" s="18">
        <v>24798</v>
      </c>
      <c r="I44" s="28">
        <v>9007</v>
      </c>
      <c r="J44" s="18">
        <f t="shared" si="0"/>
        <v>33805</v>
      </c>
      <c r="K44" s="16">
        <v>24798</v>
      </c>
      <c r="L44">
        <f t="shared" si="1"/>
        <v>9007</v>
      </c>
    </row>
    <row r="45" spans="1:13" x14ac:dyDescent="0.25">
      <c r="A45" s="6">
        <v>44</v>
      </c>
      <c r="B45" s="9">
        <v>103</v>
      </c>
      <c r="C45" s="9" t="s">
        <v>62</v>
      </c>
      <c r="D45" s="11">
        <v>8310325448</v>
      </c>
      <c r="E45" s="11">
        <v>707</v>
      </c>
      <c r="F45" s="28">
        <v>4.54</v>
      </c>
      <c r="G45" s="11">
        <f t="shared" si="2"/>
        <v>3210</v>
      </c>
      <c r="H45" s="18">
        <v>0</v>
      </c>
      <c r="I45" s="28">
        <v>3210</v>
      </c>
      <c r="J45" s="18">
        <f t="shared" si="0"/>
        <v>3210</v>
      </c>
      <c r="K45" s="16"/>
      <c r="L45">
        <f t="shared" si="1"/>
        <v>3210</v>
      </c>
    </row>
    <row r="46" spans="1:13" x14ac:dyDescent="0.25">
      <c r="A46" s="6">
        <v>45</v>
      </c>
      <c r="B46" s="9">
        <v>104</v>
      </c>
      <c r="C46" s="9" t="s">
        <v>83</v>
      </c>
      <c r="D46" s="11">
        <v>7406509485</v>
      </c>
      <c r="E46" s="11">
        <v>702</v>
      </c>
      <c r="F46" s="28">
        <v>4.54</v>
      </c>
      <c r="G46" s="11">
        <f t="shared" si="2"/>
        <v>3187</v>
      </c>
      <c r="H46" s="18">
        <v>2746</v>
      </c>
      <c r="I46" s="28">
        <v>3187</v>
      </c>
      <c r="J46" s="18">
        <f t="shared" si="0"/>
        <v>5933</v>
      </c>
      <c r="K46" s="16"/>
      <c r="L46">
        <f t="shared" si="1"/>
        <v>5933</v>
      </c>
    </row>
    <row r="47" spans="1:13" x14ac:dyDescent="0.25">
      <c r="A47" s="6">
        <v>46</v>
      </c>
      <c r="B47" s="17">
        <v>105</v>
      </c>
      <c r="C47" s="17" t="s">
        <v>63</v>
      </c>
      <c r="D47" s="18">
        <v>9345059439</v>
      </c>
      <c r="E47" s="18">
        <v>702</v>
      </c>
      <c r="F47" s="28">
        <v>4.54</v>
      </c>
      <c r="G47" s="11">
        <f t="shared" si="2"/>
        <v>3187</v>
      </c>
      <c r="H47" s="18">
        <v>0</v>
      </c>
      <c r="I47" s="29">
        <v>3187</v>
      </c>
      <c r="J47" s="18">
        <f t="shared" si="0"/>
        <v>3187</v>
      </c>
      <c r="K47" s="15">
        <v>3187</v>
      </c>
      <c r="L47">
        <f t="shared" si="1"/>
        <v>0</v>
      </c>
      <c r="M47" s="14"/>
    </row>
    <row r="48" spans="1:13" x14ac:dyDescent="0.25">
      <c r="A48" s="6">
        <v>47</v>
      </c>
      <c r="B48" s="9">
        <v>106</v>
      </c>
      <c r="C48" s="9" t="s">
        <v>105</v>
      </c>
      <c r="D48" s="11">
        <v>9739801299</v>
      </c>
      <c r="E48" s="11">
        <v>701</v>
      </c>
      <c r="F48" s="28">
        <v>4.54</v>
      </c>
      <c r="G48" s="11">
        <f t="shared" si="2"/>
        <v>3183</v>
      </c>
      <c r="H48" s="18">
        <v>0</v>
      </c>
      <c r="I48" s="29">
        <v>3183</v>
      </c>
      <c r="J48" s="18">
        <f t="shared" si="0"/>
        <v>3183</v>
      </c>
      <c r="K48" s="16"/>
      <c r="L48">
        <f t="shared" si="1"/>
        <v>3183</v>
      </c>
    </row>
    <row r="49" spans="1:12" x14ac:dyDescent="0.25">
      <c r="A49" s="6">
        <v>48</v>
      </c>
      <c r="B49" s="9" t="s">
        <v>42</v>
      </c>
      <c r="C49" s="9" t="s">
        <v>104</v>
      </c>
      <c r="D49" s="11">
        <v>9845165039</v>
      </c>
      <c r="E49" s="11">
        <v>649</v>
      </c>
      <c r="F49" s="28">
        <v>4.54</v>
      </c>
      <c r="G49" s="11">
        <f t="shared" si="2"/>
        <v>2946</v>
      </c>
      <c r="H49" s="18">
        <v>8112</v>
      </c>
      <c r="I49" s="28">
        <v>2946</v>
      </c>
      <c r="J49" s="18">
        <f t="shared" si="0"/>
        <v>11058</v>
      </c>
      <c r="K49" s="16"/>
      <c r="L49">
        <f t="shared" si="1"/>
        <v>11058</v>
      </c>
    </row>
    <row r="50" spans="1:12" ht="30" x14ac:dyDescent="0.25">
      <c r="A50" s="6">
        <v>49</v>
      </c>
      <c r="B50" s="9">
        <v>107</v>
      </c>
      <c r="C50" s="13" t="s">
        <v>80</v>
      </c>
      <c r="D50" s="11">
        <v>9816270535</v>
      </c>
      <c r="E50" s="11">
        <v>714</v>
      </c>
      <c r="F50" s="28">
        <v>4.54</v>
      </c>
      <c r="G50" s="11">
        <f t="shared" si="2"/>
        <v>3242</v>
      </c>
      <c r="H50" s="18">
        <v>0</v>
      </c>
      <c r="I50" s="28">
        <v>3242</v>
      </c>
      <c r="J50" s="18">
        <f t="shared" si="0"/>
        <v>3242</v>
      </c>
      <c r="K50" s="16">
        <v>3242</v>
      </c>
      <c r="L50">
        <f t="shared" si="1"/>
        <v>0</v>
      </c>
    </row>
    <row r="51" spans="1:12" x14ac:dyDescent="0.25">
      <c r="A51" s="6">
        <v>50</v>
      </c>
      <c r="B51" s="9">
        <v>108</v>
      </c>
      <c r="C51" s="9" t="s">
        <v>76</v>
      </c>
      <c r="D51" s="11">
        <v>9886769790</v>
      </c>
      <c r="E51" s="11">
        <v>1037</v>
      </c>
      <c r="F51" s="28">
        <v>4.54</v>
      </c>
      <c r="G51" s="11">
        <f t="shared" si="2"/>
        <v>4708</v>
      </c>
      <c r="H51" s="18">
        <v>4321</v>
      </c>
      <c r="I51" s="28">
        <v>4708</v>
      </c>
      <c r="J51" s="18">
        <f t="shared" si="0"/>
        <v>9029</v>
      </c>
      <c r="K51" s="16"/>
      <c r="L51">
        <f t="shared" si="1"/>
        <v>9029</v>
      </c>
    </row>
    <row r="52" spans="1:12" x14ac:dyDescent="0.25">
      <c r="A52" s="6">
        <v>51</v>
      </c>
      <c r="B52" s="9" t="s">
        <v>43</v>
      </c>
      <c r="C52" s="9" t="s">
        <v>100</v>
      </c>
      <c r="D52" s="11">
        <v>9019205919</v>
      </c>
      <c r="E52" s="11">
        <v>900</v>
      </c>
      <c r="F52" s="28">
        <v>4.54</v>
      </c>
      <c r="G52" s="11">
        <f t="shared" si="2"/>
        <v>4086</v>
      </c>
      <c r="H52" s="18">
        <v>3750</v>
      </c>
      <c r="I52" s="28">
        <v>4086</v>
      </c>
      <c r="J52" s="18">
        <f t="shared" si="0"/>
        <v>7836</v>
      </c>
      <c r="K52" s="16">
        <v>7836</v>
      </c>
      <c r="L52">
        <f t="shared" si="1"/>
        <v>0</v>
      </c>
    </row>
    <row r="53" spans="1:12" x14ac:dyDescent="0.25">
      <c r="A53" s="6">
        <v>52</v>
      </c>
      <c r="B53" s="9">
        <v>109</v>
      </c>
      <c r="C53" s="9" t="s">
        <v>64</v>
      </c>
      <c r="D53" s="11">
        <v>9632546005</v>
      </c>
      <c r="E53" s="11">
        <v>1008</v>
      </c>
      <c r="F53" s="28">
        <v>4.54</v>
      </c>
      <c r="G53" s="11">
        <f t="shared" si="2"/>
        <v>4576</v>
      </c>
      <c r="H53" s="18">
        <v>0</v>
      </c>
      <c r="I53" s="28">
        <v>4576</v>
      </c>
      <c r="J53" s="18">
        <f t="shared" si="0"/>
        <v>4576</v>
      </c>
      <c r="K53" s="16">
        <v>4576</v>
      </c>
      <c r="L53">
        <f t="shared" si="1"/>
        <v>0</v>
      </c>
    </row>
    <row r="54" spans="1:12" ht="45" x14ac:dyDescent="0.25">
      <c r="A54" s="6">
        <v>53</v>
      </c>
      <c r="B54" s="9">
        <v>110</v>
      </c>
      <c r="C54" s="9" t="s">
        <v>118</v>
      </c>
      <c r="D54" s="12" t="s">
        <v>119</v>
      </c>
      <c r="E54" s="11">
        <v>1069</v>
      </c>
      <c r="F54" s="28">
        <v>4.54</v>
      </c>
      <c r="G54" s="11">
        <f t="shared" si="2"/>
        <v>4853</v>
      </c>
      <c r="H54" s="18">
        <v>4454</v>
      </c>
      <c r="I54" s="29">
        <v>4853</v>
      </c>
      <c r="J54" s="18">
        <f t="shared" si="0"/>
        <v>9307</v>
      </c>
      <c r="K54" s="16"/>
      <c r="L54">
        <f t="shared" si="1"/>
        <v>9307</v>
      </c>
    </row>
    <row r="55" spans="1:12" x14ac:dyDescent="0.25">
      <c r="A55" s="6">
        <v>54</v>
      </c>
      <c r="B55" s="9">
        <v>111</v>
      </c>
      <c r="C55" s="9" t="s">
        <v>103</v>
      </c>
      <c r="D55" s="11">
        <v>9822138742</v>
      </c>
      <c r="E55" s="11">
        <v>796</v>
      </c>
      <c r="F55" s="28">
        <v>4.54</v>
      </c>
      <c r="G55" s="11">
        <f t="shared" si="2"/>
        <v>3614</v>
      </c>
      <c r="H55" s="18">
        <v>0</v>
      </c>
      <c r="I55" s="29">
        <v>3614</v>
      </c>
      <c r="J55" s="18">
        <f t="shared" si="0"/>
        <v>3614</v>
      </c>
      <c r="K55" s="16">
        <v>3614</v>
      </c>
      <c r="L55">
        <f t="shared" si="1"/>
        <v>0</v>
      </c>
    </row>
    <row r="56" spans="1:12" ht="45" x14ac:dyDescent="0.25">
      <c r="A56" s="6">
        <v>55</v>
      </c>
      <c r="B56" s="9">
        <v>112</v>
      </c>
      <c r="C56" s="9" t="s">
        <v>118</v>
      </c>
      <c r="D56" s="12" t="s">
        <v>119</v>
      </c>
      <c r="E56" s="11">
        <v>1293</v>
      </c>
      <c r="F56" s="28">
        <v>4.54</v>
      </c>
      <c r="G56" s="11">
        <f t="shared" si="2"/>
        <v>5870</v>
      </c>
      <c r="H56" s="18">
        <v>5387</v>
      </c>
      <c r="I56" s="29">
        <v>5870</v>
      </c>
      <c r="J56" s="18">
        <f t="shared" si="0"/>
        <v>11257</v>
      </c>
      <c r="K56" s="16"/>
      <c r="L56">
        <f t="shared" si="1"/>
        <v>11257</v>
      </c>
    </row>
    <row r="57" spans="1:12" ht="30" x14ac:dyDescent="0.25">
      <c r="A57" s="6">
        <v>56</v>
      </c>
      <c r="B57" s="9" t="s">
        <v>44</v>
      </c>
      <c r="C57" s="13" t="s">
        <v>101</v>
      </c>
      <c r="D57" s="11">
        <v>9886363614</v>
      </c>
      <c r="E57" s="11">
        <v>752</v>
      </c>
      <c r="F57" s="28">
        <v>4.54</v>
      </c>
      <c r="G57" s="11">
        <f t="shared" si="2"/>
        <v>3414</v>
      </c>
      <c r="H57" s="18">
        <v>9399</v>
      </c>
      <c r="I57" s="29">
        <v>3414</v>
      </c>
      <c r="J57" s="18">
        <f t="shared" si="0"/>
        <v>12813</v>
      </c>
      <c r="K57" s="16">
        <v>10113</v>
      </c>
      <c r="L57">
        <f t="shared" si="1"/>
        <v>2700</v>
      </c>
    </row>
    <row r="58" spans="1:12" x14ac:dyDescent="0.25">
      <c r="A58" s="6">
        <v>57</v>
      </c>
      <c r="B58" s="17">
        <v>114</v>
      </c>
      <c r="C58" s="17" t="s">
        <v>107</v>
      </c>
      <c r="D58" s="18">
        <v>782906001</v>
      </c>
      <c r="E58" s="18">
        <v>785</v>
      </c>
      <c r="F58" s="28">
        <v>4.54</v>
      </c>
      <c r="G58" s="11">
        <f t="shared" si="2"/>
        <v>3564</v>
      </c>
      <c r="H58" s="18">
        <v>9813</v>
      </c>
      <c r="I58" s="44">
        <v>3564</v>
      </c>
      <c r="J58" s="18">
        <f t="shared" si="0"/>
        <v>13377</v>
      </c>
      <c r="K58" s="16"/>
      <c r="L58">
        <f t="shared" si="1"/>
        <v>13377</v>
      </c>
    </row>
    <row r="59" spans="1:12" ht="30" x14ac:dyDescent="0.25">
      <c r="A59" s="6">
        <v>58</v>
      </c>
      <c r="B59" s="9" t="s">
        <v>45</v>
      </c>
      <c r="C59" s="13" t="s">
        <v>77</v>
      </c>
      <c r="D59" s="12" t="s">
        <v>92</v>
      </c>
      <c r="E59" s="11">
        <v>305</v>
      </c>
      <c r="F59" s="28">
        <v>4.54</v>
      </c>
      <c r="G59" s="11">
        <f t="shared" si="2"/>
        <v>1385</v>
      </c>
      <c r="H59" s="18">
        <v>1271</v>
      </c>
      <c r="I59" s="28">
        <v>1385</v>
      </c>
      <c r="J59" s="18">
        <f t="shared" si="0"/>
        <v>2656</v>
      </c>
      <c r="K59" s="16">
        <v>2656</v>
      </c>
      <c r="L59">
        <f t="shared" si="1"/>
        <v>0</v>
      </c>
    </row>
    <row r="60" spans="1:12" x14ac:dyDescent="0.25">
      <c r="A60" s="6">
        <v>59</v>
      </c>
      <c r="B60" s="9" t="s">
        <v>46</v>
      </c>
      <c r="C60" s="9" t="s">
        <v>65</v>
      </c>
      <c r="D60" s="11">
        <v>9986704060</v>
      </c>
      <c r="E60" s="11">
        <v>745</v>
      </c>
      <c r="F60" s="28">
        <v>4.54</v>
      </c>
      <c r="G60" s="11">
        <f t="shared" si="2"/>
        <v>3382</v>
      </c>
      <c r="H60" s="18">
        <v>0</v>
      </c>
      <c r="I60" s="28">
        <v>3382</v>
      </c>
      <c r="J60" s="18">
        <f t="shared" si="0"/>
        <v>3382</v>
      </c>
      <c r="K60" s="16">
        <v>3382</v>
      </c>
      <c r="L60">
        <f t="shared" si="1"/>
        <v>0</v>
      </c>
    </row>
    <row r="61" spans="1:12" x14ac:dyDescent="0.25">
      <c r="A61" s="6">
        <v>60</v>
      </c>
      <c r="B61" s="9">
        <v>115</v>
      </c>
      <c r="C61" s="9" t="s">
        <v>108</v>
      </c>
      <c r="D61" s="11">
        <v>9916137661</v>
      </c>
      <c r="E61" s="11">
        <v>1239</v>
      </c>
      <c r="F61" s="28">
        <v>4.54</v>
      </c>
      <c r="G61" s="11">
        <f t="shared" si="2"/>
        <v>5625</v>
      </c>
      <c r="H61" s="18">
        <v>15486</v>
      </c>
      <c r="I61" s="28">
        <v>5625</v>
      </c>
      <c r="J61" s="18">
        <f t="shared" si="0"/>
        <v>21111</v>
      </c>
      <c r="K61" s="16"/>
      <c r="L61">
        <f t="shared" si="1"/>
        <v>21111</v>
      </c>
    </row>
    <row r="62" spans="1:12" x14ac:dyDescent="0.25">
      <c r="A62" s="6">
        <v>61</v>
      </c>
      <c r="B62" s="9">
        <v>116</v>
      </c>
      <c r="C62" s="9" t="s">
        <v>66</v>
      </c>
      <c r="D62" s="11">
        <v>9620075302</v>
      </c>
      <c r="E62" s="11">
        <v>375</v>
      </c>
      <c r="F62" s="28">
        <v>4.54</v>
      </c>
      <c r="G62" s="11">
        <f t="shared" si="2"/>
        <v>1703</v>
      </c>
      <c r="H62" s="18">
        <v>4686</v>
      </c>
      <c r="I62" s="28">
        <v>1703</v>
      </c>
      <c r="J62" s="18">
        <f t="shared" si="0"/>
        <v>6389</v>
      </c>
      <c r="K62" s="16">
        <v>6389</v>
      </c>
      <c r="L62">
        <f t="shared" si="1"/>
        <v>0</v>
      </c>
    </row>
    <row r="63" spans="1:12" ht="30" x14ac:dyDescent="0.25">
      <c r="A63" s="6">
        <v>62</v>
      </c>
      <c r="B63" s="9">
        <v>117</v>
      </c>
      <c r="C63" s="9" t="s">
        <v>67</v>
      </c>
      <c r="D63" s="12" t="s">
        <v>98</v>
      </c>
      <c r="E63" s="11">
        <v>606</v>
      </c>
      <c r="F63" s="28">
        <v>4.54</v>
      </c>
      <c r="G63" s="11">
        <f t="shared" si="2"/>
        <v>2751</v>
      </c>
      <c r="H63" s="18">
        <v>7575</v>
      </c>
      <c r="I63" s="28">
        <v>2751</v>
      </c>
      <c r="J63" s="18">
        <f t="shared" si="0"/>
        <v>10326</v>
      </c>
      <c r="K63" s="16"/>
      <c r="L63">
        <f t="shared" si="1"/>
        <v>10326</v>
      </c>
    </row>
    <row r="64" spans="1:12" ht="30" x14ac:dyDescent="0.25">
      <c r="A64" s="6">
        <v>63</v>
      </c>
      <c r="B64" s="9">
        <v>118</v>
      </c>
      <c r="C64" s="9" t="s">
        <v>68</v>
      </c>
      <c r="D64" s="12" t="s">
        <v>187</v>
      </c>
      <c r="E64" s="11">
        <v>694</v>
      </c>
      <c r="F64" s="28">
        <v>4.54</v>
      </c>
      <c r="G64" s="11">
        <f t="shared" si="2"/>
        <v>3151</v>
      </c>
      <c r="H64" s="18">
        <v>0</v>
      </c>
      <c r="I64" s="28">
        <v>3151</v>
      </c>
      <c r="J64" s="18">
        <f t="shared" si="0"/>
        <v>3151</v>
      </c>
      <c r="K64" s="16">
        <v>3151</v>
      </c>
      <c r="L64">
        <f t="shared" si="1"/>
        <v>0</v>
      </c>
    </row>
    <row r="65" spans="1:12" x14ac:dyDescent="0.25">
      <c r="A65" s="6">
        <v>64</v>
      </c>
      <c r="B65" s="9">
        <v>119</v>
      </c>
      <c r="C65" s="9" t="s">
        <v>69</v>
      </c>
      <c r="D65" s="11">
        <v>9686794010</v>
      </c>
      <c r="E65" s="11">
        <v>694</v>
      </c>
      <c r="F65" s="28">
        <v>4.54</v>
      </c>
      <c r="G65" s="11">
        <f t="shared" si="2"/>
        <v>3151</v>
      </c>
      <c r="H65" s="18">
        <v>8676</v>
      </c>
      <c r="I65" s="28">
        <v>3151</v>
      </c>
      <c r="J65" s="18">
        <f t="shared" si="0"/>
        <v>11827</v>
      </c>
      <c r="K65" s="16">
        <v>11827</v>
      </c>
      <c r="L65">
        <f t="shared" si="1"/>
        <v>0</v>
      </c>
    </row>
    <row r="66" spans="1:12" x14ac:dyDescent="0.25">
      <c r="A66" s="6">
        <v>65</v>
      </c>
      <c r="B66" s="9">
        <v>120</v>
      </c>
      <c r="C66" s="9" t="s">
        <v>106</v>
      </c>
      <c r="D66" s="11">
        <v>8884726789</v>
      </c>
      <c r="E66" s="11">
        <v>698</v>
      </c>
      <c r="F66" s="28">
        <v>4.54</v>
      </c>
      <c r="G66" s="11">
        <f t="shared" si="2"/>
        <v>3169</v>
      </c>
      <c r="H66" s="18">
        <v>8724</v>
      </c>
      <c r="I66" s="28">
        <v>3169</v>
      </c>
      <c r="J66" s="18">
        <f t="shared" si="0"/>
        <v>11893</v>
      </c>
      <c r="K66" s="16">
        <v>11893</v>
      </c>
      <c r="L66">
        <f t="shared" si="1"/>
        <v>0</v>
      </c>
    </row>
    <row r="67" spans="1:12" x14ac:dyDescent="0.25">
      <c r="A67" s="6">
        <v>66</v>
      </c>
      <c r="B67" s="9">
        <v>121</v>
      </c>
      <c r="C67" s="9" t="s">
        <v>102</v>
      </c>
      <c r="D67" s="11">
        <v>9886948790</v>
      </c>
      <c r="E67" s="11">
        <v>702</v>
      </c>
      <c r="F67" s="28">
        <v>4.54</v>
      </c>
      <c r="G67" s="11">
        <f t="shared" si="2"/>
        <v>3187</v>
      </c>
      <c r="H67" s="18">
        <v>0</v>
      </c>
      <c r="I67" s="28">
        <v>3187</v>
      </c>
      <c r="J67" s="18">
        <f t="shared" ref="J67:J73" si="3">(H67+I67)</f>
        <v>3187</v>
      </c>
      <c r="K67" s="16"/>
      <c r="L67">
        <f t="shared" ref="L67:L74" si="4">J67-K67</f>
        <v>3187</v>
      </c>
    </row>
    <row r="68" spans="1:12" ht="45" x14ac:dyDescent="0.25">
      <c r="A68" s="6">
        <v>67</v>
      </c>
      <c r="B68" s="9">
        <v>122</v>
      </c>
      <c r="C68" s="13" t="s">
        <v>125</v>
      </c>
      <c r="D68" s="11">
        <v>9962593443</v>
      </c>
      <c r="E68" s="11">
        <v>1643</v>
      </c>
      <c r="F68" s="28">
        <v>4.54</v>
      </c>
      <c r="G68" s="11">
        <f t="shared" ref="G68:G73" si="5">ROUND(E68*F68,0)</f>
        <v>7459</v>
      </c>
      <c r="H68" s="18">
        <v>0</v>
      </c>
      <c r="I68" s="29">
        <v>7459</v>
      </c>
      <c r="J68" s="18">
        <f t="shared" si="3"/>
        <v>7459</v>
      </c>
      <c r="K68" s="16">
        <v>7459</v>
      </c>
      <c r="L68">
        <f t="shared" si="4"/>
        <v>0</v>
      </c>
    </row>
    <row r="69" spans="1:12" ht="30" x14ac:dyDescent="0.25">
      <c r="A69" s="6">
        <v>68</v>
      </c>
      <c r="B69" s="9" t="s">
        <v>47</v>
      </c>
      <c r="C69" s="42" t="s">
        <v>189</v>
      </c>
      <c r="D69" s="20"/>
      <c r="E69" s="11">
        <v>802</v>
      </c>
      <c r="F69" s="28">
        <v>4.54</v>
      </c>
      <c r="G69" s="11">
        <f t="shared" si="5"/>
        <v>3641</v>
      </c>
      <c r="H69" s="18">
        <v>0</v>
      </c>
      <c r="I69" s="29">
        <v>3641</v>
      </c>
      <c r="J69" s="18">
        <f t="shared" si="3"/>
        <v>3641</v>
      </c>
      <c r="K69" s="16">
        <v>3641</v>
      </c>
      <c r="L69">
        <f t="shared" si="4"/>
        <v>0</v>
      </c>
    </row>
    <row r="70" spans="1:12" ht="45" x14ac:dyDescent="0.25">
      <c r="A70" s="6">
        <v>69</v>
      </c>
      <c r="B70" s="9">
        <v>123</v>
      </c>
      <c r="C70" s="13" t="s">
        <v>126</v>
      </c>
      <c r="D70" s="11">
        <v>9962593443</v>
      </c>
      <c r="E70" s="11">
        <v>3011</v>
      </c>
      <c r="F70" s="28">
        <v>4.54</v>
      </c>
      <c r="G70" s="11">
        <f t="shared" si="5"/>
        <v>13670</v>
      </c>
      <c r="H70" s="18">
        <v>12546</v>
      </c>
      <c r="I70" s="77">
        <v>13670</v>
      </c>
      <c r="J70" s="18">
        <f t="shared" si="3"/>
        <v>26216</v>
      </c>
      <c r="K70" s="16">
        <v>25092</v>
      </c>
      <c r="L70">
        <f t="shared" si="4"/>
        <v>1124</v>
      </c>
    </row>
    <row r="71" spans="1:12" ht="30" x14ac:dyDescent="0.25">
      <c r="A71" s="6">
        <v>70</v>
      </c>
      <c r="B71" s="9">
        <v>124</v>
      </c>
      <c r="C71" s="9" t="s">
        <v>70</v>
      </c>
      <c r="D71" s="12" t="s">
        <v>114</v>
      </c>
      <c r="E71" s="11">
        <v>579</v>
      </c>
      <c r="F71" s="28">
        <v>4.54</v>
      </c>
      <c r="G71" s="11">
        <f t="shared" si="5"/>
        <v>2629</v>
      </c>
      <c r="H71" s="18">
        <v>0</v>
      </c>
      <c r="I71" s="28">
        <v>2629</v>
      </c>
      <c r="J71" s="18">
        <f t="shared" si="3"/>
        <v>2629</v>
      </c>
      <c r="K71" s="16">
        <v>2629</v>
      </c>
      <c r="L71">
        <f t="shared" si="4"/>
        <v>0</v>
      </c>
    </row>
    <row r="72" spans="1:12" ht="30" x14ac:dyDescent="0.25">
      <c r="A72" s="6">
        <v>71</v>
      </c>
      <c r="B72" s="9">
        <v>125</v>
      </c>
      <c r="C72" s="9" t="s">
        <v>78</v>
      </c>
      <c r="D72" s="12" t="s">
        <v>136</v>
      </c>
      <c r="E72" s="11">
        <v>626</v>
      </c>
      <c r="F72" s="28">
        <v>4.54</v>
      </c>
      <c r="G72" s="11">
        <f t="shared" si="5"/>
        <v>2842</v>
      </c>
      <c r="H72" s="18">
        <v>0</v>
      </c>
      <c r="I72" s="28">
        <v>2842</v>
      </c>
      <c r="J72" s="18">
        <f t="shared" si="3"/>
        <v>2842</v>
      </c>
      <c r="K72" s="16">
        <v>2842</v>
      </c>
      <c r="L72">
        <f t="shared" si="4"/>
        <v>0</v>
      </c>
    </row>
    <row r="73" spans="1:12" x14ac:dyDescent="0.25">
      <c r="A73" s="6">
        <v>72</v>
      </c>
      <c r="B73" s="9">
        <v>126</v>
      </c>
      <c r="C73" s="9" t="s">
        <v>71</v>
      </c>
      <c r="D73" s="11">
        <v>9663877957</v>
      </c>
      <c r="E73" s="11">
        <v>626</v>
      </c>
      <c r="F73" s="28">
        <v>4.54</v>
      </c>
      <c r="G73" s="11">
        <f t="shared" si="5"/>
        <v>2842</v>
      </c>
      <c r="H73" s="18">
        <v>7824</v>
      </c>
      <c r="I73" s="28">
        <v>2842</v>
      </c>
      <c r="J73" s="18">
        <f t="shared" si="3"/>
        <v>10666</v>
      </c>
      <c r="K73" s="16">
        <v>10666</v>
      </c>
      <c r="L73">
        <f t="shared" si="4"/>
        <v>0</v>
      </c>
    </row>
    <row r="74" spans="1:12" x14ac:dyDescent="0.25">
      <c r="E74" s="2">
        <f>SUM(E2:E73)</f>
        <v>57993</v>
      </c>
      <c r="G74" s="39"/>
      <c r="H74" s="80">
        <f>SUM(H2:H73)</f>
        <v>288677</v>
      </c>
      <c r="J74" s="34">
        <f>SUM(J2:J73)</f>
        <v>551967</v>
      </c>
      <c r="K74">
        <f>SUM(K2:K73)</f>
        <v>375045</v>
      </c>
      <c r="L74">
        <f t="shared" si="4"/>
        <v>176922</v>
      </c>
    </row>
    <row r="77" spans="1:12" x14ac:dyDescent="0.25">
      <c r="C77"/>
      <c r="E77" s="30"/>
    </row>
    <row r="78" spans="1:12" x14ac:dyDescent="0.25">
      <c r="C78" s="2"/>
    </row>
    <row r="84" spans="4:6" x14ac:dyDescent="0.25">
      <c r="D84"/>
      <c r="E84" s="30"/>
      <c r="F84" s="33"/>
    </row>
    <row r="85" spans="4:6" x14ac:dyDescent="0.25">
      <c r="D85"/>
      <c r="E85" s="30"/>
    </row>
    <row r="86" spans="4:6" x14ac:dyDescent="0.25">
      <c r="D86" s="21"/>
      <c r="E86" s="30"/>
      <c r="F86" s="33"/>
    </row>
    <row r="87" spans="4:6" x14ac:dyDescent="0.25">
      <c r="D87"/>
      <c r="E87" s="30"/>
    </row>
    <row r="88" spans="4:6" x14ac:dyDescent="0.25">
      <c r="D88"/>
      <c r="E88" s="3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zoomScale="134" workbookViewId="0">
      <selection activeCell="C11" sqref="C11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ht="75" x14ac:dyDescent="0.25">
      <c r="B1" s="81" t="s">
        <v>206</v>
      </c>
      <c r="D1" s="37" t="s">
        <v>167</v>
      </c>
      <c r="E1" s="36" t="s">
        <v>168</v>
      </c>
      <c r="F1" s="36" t="s">
        <v>169</v>
      </c>
    </row>
    <row r="2" spans="2:7" x14ac:dyDescent="0.25">
      <c r="D2" s="38">
        <v>45686</v>
      </c>
      <c r="E2" t="s">
        <v>155</v>
      </c>
      <c r="F2">
        <v>18043</v>
      </c>
      <c r="G2" t="s">
        <v>179</v>
      </c>
    </row>
    <row r="3" spans="2:7" x14ac:dyDescent="0.25">
      <c r="D3" s="38">
        <v>45706</v>
      </c>
      <c r="E3" t="s">
        <v>184</v>
      </c>
      <c r="F3">
        <v>182204</v>
      </c>
      <c r="G3" t="s">
        <v>183</v>
      </c>
    </row>
    <row r="4" spans="2:7" x14ac:dyDescent="0.25">
      <c r="D4" s="38">
        <v>45733</v>
      </c>
      <c r="E4" t="s">
        <v>185</v>
      </c>
      <c r="F4">
        <v>182412</v>
      </c>
      <c r="G4" t="s">
        <v>178</v>
      </c>
    </row>
    <row r="5" spans="2:7" x14ac:dyDescent="0.25">
      <c r="D5" s="38">
        <v>45727</v>
      </c>
      <c r="E5" t="s">
        <v>155</v>
      </c>
      <c r="F5">
        <v>29811</v>
      </c>
      <c r="G5" t="s">
        <v>180</v>
      </c>
    </row>
    <row r="6" spans="2:7" x14ac:dyDescent="0.25">
      <c r="D6" s="38">
        <v>111491</v>
      </c>
      <c r="E6" s="21" t="s">
        <v>170</v>
      </c>
      <c r="F6">
        <v>3630</v>
      </c>
      <c r="G6" t="s">
        <v>180</v>
      </c>
    </row>
    <row r="7" spans="2:7" x14ac:dyDescent="0.25">
      <c r="D7" s="38">
        <v>45757</v>
      </c>
      <c r="E7" t="s">
        <v>170</v>
      </c>
      <c r="F7">
        <f>4602+1480</f>
        <v>6082</v>
      </c>
      <c r="G7" t="s">
        <v>180</v>
      </c>
    </row>
    <row r="8" spans="2:7" x14ac:dyDescent="0.25">
      <c r="D8" s="38">
        <v>45761</v>
      </c>
      <c r="E8" t="s">
        <v>186</v>
      </c>
      <c r="F8">
        <v>245778</v>
      </c>
      <c r="G8" t="s">
        <v>177</v>
      </c>
    </row>
    <row r="9" spans="2:7" x14ac:dyDescent="0.25">
      <c r="B9" t="s">
        <v>157</v>
      </c>
      <c r="C9" s="3">
        <f>288+25092</f>
        <v>25380</v>
      </c>
      <c r="D9" s="38">
        <v>45761</v>
      </c>
      <c r="E9" t="s">
        <v>181</v>
      </c>
      <c r="F9">
        <v>32745</v>
      </c>
      <c r="G9" t="s">
        <v>182</v>
      </c>
    </row>
    <row r="10" spans="2:7" x14ac:dyDescent="0.25">
      <c r="B10" t="s">
        <v>153</v>
      </c>
      <c r="C10" s="3">
        <f>79115+0</f>
        <v>79115</v>
      </c>
      <c r="D10" s="38">
        <v>45761</v>
      </c>
      <c r="E10" t="s">
        <v>188</v>
      </c>
      <c r="F10">
        <v>142355</v>
      </c>
      <c r="G10" t="s">
        <v>180</v>
      </c>
    </row>
    <row r="11" spans="2:7" x14ac:dyDescent="0.25">
      <c r="B11" t="s">
        <v>154</v>
      </c>
      <c r="C11" s="3">
        <f>65120+3611</f>
        <v>68731</v>
      </c>
      <c r="D11" s="38">
        <v>45763</v>
      </c>
      <c r="E11" t="s">
        <v>191</v>
      </c>
      <c r="F11">
        <v>10000</v>
      </c>
      <c r="G11" t="s">
        <v>180</v>
      </c>
    </row>
    <row r="12" spans="2:7" x14ac:dyDescent="0.25">
      <c r="B12" t="s">
        <v>156</v>
      </c>
      <c r="C12" s="3">
        <f>111280+0</f>
        <v>111280</v>
      </c>
      <c r="D12" s="38">
        <v>45756</v>
      </c>
      <c r="E12" t="s">
        <v>155</v>
      </c>
      <c r="F12">
        <v>18198</v>
      </c>
      <c r="G12" t="s">
        <v>180</v>
      </c>
    </row>
    <row r="13" spans="2:7" x14ac:dyDescent="0.25">
      <c r="B13" t="s">
        <v>176</v>
      </c>
      <c r="C13" s="3">
        <v>0</v>
      </c>
      <c r="D13" s="38">
        <v>45763</v>
      </c>
      <c r="E13" t="s">
        <v>155</v>
      </c>
      <c r="F13">
        <v>18198</v>
      </c>
      <c r="G13" t="s">
        <v>180</v>
      </c>
    </row>
    <row r="14" spans="2:7" x14ac:dyDescent="0.25">
      <c r="B14" s="3"/>
      <c r="D14" s="38">
        <v>45769</v>
      </c>
      <c r="E14" t="s">
        <v>190</v>
      </c>
      <c r="F14">
        <v>10000</v>
      </c>
      <c r="G14" t="s">
        <v>180</v>
      </c>
    </row>
    <row r="15" spans="2:7" x14ac:dyDescent="0.25">
      <c r="B15" s="3" t="s">
        <v>131</v>
      </c>
      <c r="C15" s="3">
        <f>SUM(C9:C14)</f>
        <v>284506</v>
      </c>
      <c r="E15" t="s">
        <v>152</v>
      </c>
      <c r="F15">
        <f>SUM(F2:F14)</f>
        <v>899456</v>
      </c>
    </row>
    <row r="16" spans="2:7" x14ac:dyDescent="0.25">
      <c r="B16" s="3"/>
    </row>
    <row r="17" spans="1:7" x14ac:dyDescent="0.25">
      <c r="B17" s="7"/>
    </row>
    <row r="18" spans="1:7" x14ac:dyDescent="0.25">
      <c r="B18" s="3"/>
      <c r="D18" s="38">
        <v>45779</v>
      </c>
      <c r="E18" t="s">
        <v>203</v>
      </c>
      <c r="F18">
        <v>18348</v>
      </c>
      <c r="G18" t="s">
        <v>205</v>
      </c>
    </row>
    <row r="19" spans="1:7" x14ac:dyDescent="0.25">
      <c r="B19" s="3"/>
      <c r="C19" s="7"/>
      <c r="D19" s="79">
        <v>45780</v>
      </c>
      <c r="E19" s="21" t="s">
        <v>204</v>
      </c>
      <c r="F19">
        <v>1000</v>
      </c>
      <c r="G19" t="s">
        <v>205</v>
      </c>
    </row>
    <row r="20" spans="1:7" x14ac:dyDescent="0.25">
      <c r="A20" s="26"/>
      <c r="B20" s="3"/>
      <c r="E20" s="21"/>
    </row>
    <row r="21" spans="1:7" x14ac:dyDescent="0.25">
      <c r="A21" s="26"/>
      <c r="B21" s="3"/>
    </row>
    <row r="22" spans="1:7" x14ac:dyDescent="0.25">
      <c r="A22" s="26"/>
      <c r="B22" s="3"/>
    </row>
    <row r="23" spans="1:7" x14ac:dyDescent="0.25">
      <c r="B2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52" activePane="bottomLeft" state="frozen"/>
      <selection pane="bottomLeft" activeCell="V71" sqref="V71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138</v>
      </c>
      <c r="B1" s="22" t="s">
        <v>139</v>
      </c>
      <c r="C1" s="22" t="s">
        <v>140</v>
      </c>
      <c r="D1" s="22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22" t="s">
        <v>146</v>
      </c>
      <c r="J1" s="22" t="s">
        <v>127</v>
      </c>
      <c r="K1" s="22" t="s">
        <v>147</v>
      </c>
      <c r="L1" s="22" t="s">
        <v>148</v>
      </c>
      <c r="M1" s="22" t="s">
        <v>133</v>
      </c>
      <c r="N1" s="22" t="s">
        <v>132</v>
      </c>
      <c r="O1" s="22" t="s">
        <v>163</v>
      </c>
      <c r="P1" s="22" t="s">
        <v>171</v>
      </c>
      <c r="Q1" s="22" t="s">
        <v>172</v>
      </c>
      <c r="R1" s="22" t="s">
        <v>173</v>
      </c>
      <c r="S1" s="22" t="s">
        <v>174</v>
      </c>
      <c r="T1" s="22" t="s">
        <v>175</v>
      </c>
      <c r="U1" s="22" t="s">
        <v>132</v>
      </c>
    </row>
    <row r="2" spans="1:21" x14ac:dyDescent="0.25">
      <c r="A2" s="19" t="s">
        <v>1</v>
      </c>
      <c r="B2" s="16">
        <v>902</v>
      </c>
      <c r="C2" s="16">
        <v>115</v>
      </c>
      <c r="D2" s="16">
        <v>254</v>
      </c>
      <c r="E2" s="16">
        <v>200</v>
      </c>
      <c r="F2" s="16">
        <v>298.60000000000002</v>
      </c>
      <c r="G2" s="16">
        <f t="shared" ref="G2:G15" si="0">+E2-C2</f>
        <v>85</v>
      </c>
      <c r="H2" s="16">
        <v>10</v>
      </c>
      <c r="I2" s="16">
        <f t="shared" ref="I2:I33" si="1">B2+G2*H2</f>
        <v>1752</v>
      </c>
      <c r="J2" s="16"/>
      <c r="K2" s="16">
        <f t="shared" ref="K2:K15" si="2">F2-E2</f>
        <v>98.600000000000023</v>
      </c>
      <c r="L2" s="16">
        <f>902+K2*10</f>
        <v>1888.0000000000002</v>
      </c>
      <c r="M2" s="16">
        <f t="shared" ref="M2:M33" si="3">I2+L2</f>
        <v>3640</v>
      </c>
      <c r="N2" s="15">
        <v>3640</v>
      </c>
      <c r="O2" s="16">
        <f t="shared" ref="O2:O33" si="4">M2-N2</f>
        <v>0</v>
      </c>
      <c r="P2" s="16">
        <f t="shared" ref="P2:P33" si="5">(49275+3731)/71</f>
        <v>746.56338028169012</v>
      </c>
      <c r="Q2" s="16">
        <v>437.5</v>
      </c>
      <c r="R2" s="16">
        <f t="shared" ref="R2:R33" si="6">Q2-F2</f>
        <v>138.89999999999998</v>
      </c>
      <c r="S2" s="16">
        <f t="shared" ref="S2:S33" si="7">P2+(R2*10)</f>
        <v>2135.5633802816901</v>
      </c>
      <c r="T2" s="16">
        <f t="shared" ref="T2:T33" si="8">ROUND(O2+S2,0)</f>
        <v>2136</v>
      </c>
      <c r="U2" s="16">
        <v>2136</v>
      </c>
    </row>
    <row r="3" spans="1:21" x14ac:dyDescent="0.25">
      <c r="A3" s="19" t="s">
        <v>2</v>
      </c>
      <c r="B3" s="16">
        <v>902</v>
      </c>
      <c r="C3" s="16">
        <v>398</v>
      </c>
      <c r="D3" s="16">
        <v>1199</v>
      </c>
      <c r="E3" s="16">
        <v>990</v>
      </c>
      <c r="F3" s="16">
        <v>1453</v>
      </c>
      <c r="G3" s="16">
        <f t="shared" si="0"/>
        <v>592</v>
      </c>
      <c r="H3" s="16">
        <v>10</v>
      </c>
      <c r="I3" s="16">
        <f t="shared" si="1"/>
        <v>6822</v>
      </c>
      <c r="J3" s="16"/>
      <c r="K3" s="16">
        <f t="shared" si="2"/>
        <v>463</v>
      </c>
      <c r="L3" s="16">
        <f>902+K3*10</f>
        <v>5532</v>
      </c>
      <c r="M3" s="16">
        <f t="shared" si="3"/>
        <v>12354</v>
      </c>
      <c r="N3" s="15"/>
      <c r="O3" s="16">
        <f t="shared" si="4"/>
        <v>12354</v>
      </c>
      <c r="P3" s="16">
        <f t="shared" si="5"/>
        <v>746.56338028169012</v>
      </c>
      <c r="Q3" s="16">
        <v>2106.5</v>
      </c>
      <c r="R3" s="16">
        <f t="shared" si="6"/>
        <v>653.5</v>
      </c>
      <c r="S3" s="16">
        <f t="shared" si="7"/>
        <v>7281.5633802816901</v>
      </c>
      <c r="T3" s="16">
        <f t="shared" si="8"/>
        <v>19636</v>
      </c>
      <c r="U3" s="16"/>
    </row>
    <row r="4" spans="1:21" x14ac:dyDescent="0.25">
      <c r="A4" s="19" t="s">
        <v>3</v>
      </c>
      <c r="B4" s="16">
        <v>902</v>
      </c>
      <c r="C4" s="16">
        <v>64</v>
      </c>
      <c r="D4" s="16">
        <v>0</v>
      </c>
      <c r="E4" s="16">
        <v>64</v>
      </c>
      <c r="F4" s="16">
        <v>97.7</v>
      </c>
      <c r="G4" s="16">
        <f t="shared" si="0"/>
        <v>0</v>
      </c>
      <c r="H4" s="16">
        <v>10</v>
      </c>
      <c r="I4" s="16">
        <f t="shared" si="1"/>
        <v>902</v>
      </c>
      <c r="J4" s="16"/>
      <c r="K4" s="16">
        <f t="shared" si="2"/>
        <v>33.700000000000003</v>
      </c>
      <c r="L4" s="16">
        <v>902</v>
      </c>
      <c r="M4" s="16">
        <f t="shared" si="3"/>
        <v>1804</v>
      </c>
      <c r="N4" s="16"/>
      <c r="O4" s="16">
        <f t="shared" si="4"/>
        <v>1804</v>
      </c>
      <c r="P4" s="16">
        <f t="shared" si="5"/>
        <v>746.56338028169012</v>
      </c>
      <c r="Q4" s="16">
        <v>97.7</v>
      </c>
      <c r="R4" s="16">
        <f t="shared" si="6"/>
        <v>0</v>
      </c>
      <c r="S4" s="16">
        <f t="shared" si="7"/>
        <v>746.56338028169012</v>
      </c>
      <c r="T4" s="16">
        <f t="shared" si="8"/>
        <v>2551</v>
      </c>
      <c r="U4" s="16">
        <v>2551</v>
      </c>
    </row>
    <row r="5" spans="1:21" x14ac:dyDescent="0.25">
      <c r="A5" s="19" t="s">
        <v>4</v>
      </c>
      <c r="B5" s="16">
        <v>902</v>
      </c>
      <c r="C5" s="16">
        <v>1240</v>
      </c>
      <c r="D5" s="23">
        <v>2152</v>
      </c>
      <c r="E5" s="23">
        <v>1940</v>
      </c>
      <c r="F5" s="23">
        <v>2596.2600000000002</v>
      </c>
      <c r="G5" s="16">
        <f t="shared" si="0"/>
        <v>700</v>
      </c>
      <c r="H5" s="16">
        <v>10</v>
      </c>
      <c r="I5" s="16">
        <f t="shared" si="1"/>
        <v>7902</v>
      </c>
      <c r="J5" s="16"/>
      <c r="K5" s="16">
        <f t="shared" si="2"/>
        <v>656.26000000000022</v>
      </c>
      <c r="L5" s="16">
        <f t="shared" ref="L5:L36" si="9">902+K5*10</f>
        <v>7464.6000000000022</v>
      </c>
      <c r="M5" s="16">
        <f t="shared" si="3"/>
        <v>15366.600000000002</v>
      </c>
      <c r="N5" s="16">
        <v>15367</v>
      </c>
      <c r="O5" s="16">
        <f t="shared" si="4"/>
        <v>-0.39999999999781721</v>
      </c>
      <c r="P5" s="16">
        <f t="shared" si="5"/>
        <v>746.56338028169012</v>
      </c>
      <c r="Q5" s="16">
        <v>3357</v>
      </c>
      <c r="R5" s="16">
        <f t="shared" si="6"/>
        <v>760.73999999999978</v>
      </c>
      <c r="S5" s="16">
        <f t="shared" si="7"/>
        <v>8353.9633802816879</v>
      </c>
      <c r="T5" s="16">
        <f t="shared" si="8"/>
        <v>8354</v>
      </c>
      <c r="U5" s="16">
        <v>8354</v>
      </c>
    </row>
    <row r="6" spans="1:21" x14ac:dyDescent="0.25">
      <c r="A6" s="19" t="s">
        <v>5</v>
      </c>
      <c r="B6" s="16">
        <v>902</v>
      </c>
      <c r="C6" s="16">
        <v>4580</v>
      </c>
      <c r="D6" s="16">
        <v>5347</v>
      </c>
      <c r="E6" s="16">
        <v>5140</v>
      </c>
      <c r="F6" s="16">
        <v>5649.3</v>
      </c>
      <c r="G6" s="16">
        <f t="shared" si="0"/>
        <v>560</v>
      </c>
      <c r="H6" s="16">
        <v>10</v>
      </c>
      <c r="I6" s="16">
        <f t="shared" si="1"/>
        <v>6502</v>
      </c>
      <c r="J6" s="16"/>
      <c r="K6" s="16">
        <f t="shared" si="2"/>
        <v>509.30000000000018</v>
      </c>
      <c r="L6" s="16">
        <f t="shared" si="9"/>
        <v>5995.0000000000018</v>
      </c>
      <c r="M6" s="16">
        <f t="shared" si="3"/>
        <v>12497.000000000002</v>
      </c>
      <c r="N6" s="16">
        <v>12497</v>
      </c>
      <c r="O6" s="16">
        <f t="shared" si="4"/>
        <v>0</v>
      </c>
      <c r="P6" s="16">
        <f t="shared" si="5"/>
        <v>746.56338028169012</v>
      </c>
      <c r="Q6" s="16">
        <v>6594.9</v>
      </c>
      <c r="R6" s="16">
        <f t="shared" si="6"/>
        <v>945.59999999999945</v>
      </c>
      <c r="S6" s="16">
        <f t="shared" si="7"/>
        <v>10202.563380281685</v>
      </c>
      <c r="T6" s="16">
        <f t="shared" si="8"/>
        <v>10203</v>
      </c>
      <c r="U6" s="16">
        <v>10203</v>
      </c>
    </row>
    <row r="7" spans="1:21" x14ac:dyDescent="0.25">
      <c r="A7" s="19" t="s">
        <v>6</v>
      </c>
      <c r="B7" s="16">
        <v>902</v>
      </c>
      <c r="C7" s="16">
        <v>45</v>
      </c>
      <c r="D7" s="16">
        <v>88</v>
      </c>
      <c r="E7" s="16">
        <v>88</v>
      </c>
      <c r="F7" s="16">
        <v>106.1</v>
      </c>
      <c r="G7" s="16">
        <f t="shared" si="0"/>
        <v>43</v>
      </c>
      <c r="H7" s="16">
        <v>10</v>
      </c>
      <c r="I7" s="16">
        <f t="shared" si="1"/>
        <v>1332</v>
      </c>
      <c r="J7" s="16"/>
      <c r="K7" s="16">
        <f t="shared" si="2"/>
        <v>18.099999999999994</v>
      </c>
      <c r="L7" s="16">
        <f t="shared" si="9"/>
        <v>1083</v>
      </c>
      <c r="M7" s="16">
        <f t="shared" si="3"/>
        <v>2415</v>
      </c>
      <c r="N7" s="16"/>
      <c r="O7" s="16">
        <f t="shared" si="4"/>
        <v>2415</v>
      </c>
      <c r="P7" s="16">
        <f t="shared" si="5"/>
        <v>746.56338028169012</v>
      </c>
      <c r="Q7" s="16">
        <v>178.2</v>
      </c>
      <c r="R7" s="16">
        <f t="shared" si="6"/>
        <v>72.099999999999994</v>
      </c>
      <c r="S7" s="16">
        <f t="shared" si="7"/>
        <v>1467.5633802816901</v>
      </c>
      <c r="T7" s="16">
        <f t="shared" si="8"/>
        <v>3883</v>
      </c>
      <c r="U7" s="16"/>
    </row>
    <row r="8" spans="1:21" x14ac:dyDescent="0.25">
      <c r="A8" s="19" t="s">
        <v>7</v>
      </c>
      <c r="B8" s="16">
        <v>902</v>
      </c>
      <c r="C8" s="16">
        <v>775</v>
      </c>
      <c r="D8" s="16">
        <v>911</v>
      </c>
      <c r="E8" s="16">
        <v>840</v>
      </c>
      <c r="F8" s="16">
        <v>912.8</v>
      </c>
      <c r="G8" s="16">
        <f t="shared" si="0"/>
        <v>65</v>
      </c>
      <c r="H8" s="16">
        <v>10</v>
      </c>
      <c r="I8" s="16">
        <f t="shared" si="1"/>
        <v>1552</v>
      </c>
      <c r="J8" s="16"/>
      <c r="K8" s="16">
        <f t="shared" si="2"/>
        <v>72.799999999999955</v>
      </c>
      <c r="L8" s="16">
        <f t="shared" si="9"/>
        <v>1629.9999999999995</v>
      </c>
      <c r="M8" s="16">
        <f t="shared" si="3"/>
        <v>3181.9999999999995</v>
      </c>
      <c r="N8" s="16"/>
      <c r="O8" s="16">
        <f t="shared" si="4"/>
        <v>3181.9999999999995</v>
      </c>
      <c r="P8" s="16">
        <f t="shared" si="5"/>
        <v>746.56338028169012</v>
      </c>
      <c r="Q8" s="16">
        <v>917.2</v>
      </c>
      <c r="R8" s="16">
        <f t="shared" si="6"/>
        <v>4.4000000000000909</v>
      </c>
      <c r="S8" s="16">
        <f t="shared" si="7"/>
        <v>790.56338028169102</v>
      </c>
      <c r="T8" s="16">
        <f t="shared" si="8"/>
        <v>3973</v>
      </c>
      <c r="U8" s="16">
        <v>3973</v>
      </c>
    </row>
    <row r="9" spans="1:21" x14ac:dyDescent="0.25">
      <c r="A9" s="19" t="s">
        <v>8</v>
      </c>
      <c r="B9" s="16">
        <v>902</v>
      </c>
      <c r="C9" s="16">
        <v>56</v>
      </c>
      <c r="D9" s="16">
        <v>0</v>
      </c>
      <c r="E9" s="16">
        <v>56</v>
      </c>
      <c r="F9" s="16">
        <v>76.599999999999994</v>
      </c>
      <c r="G9" s="16">
        <f t="shared" si="0"/>
        <v>0</v>
      </c>
      <c r="H9" s="16">
        <v>10</v>
      </c>
      <c r="I9" s="16">
        <f t="shared" si="1"/>
        <v>902</v>
      </c>
      <c r="J9" s="16"/>
      <c r="K9" s="16">
        <f t="shared" si="2"/>
        <v>20.599999999999994</v>
      </c>
      <c r="L9" s="16">
        <f t="shared" si="9"/>
        <v>1108</v>
      </c>
      <c r="M9" s="16">
        <f t="shared" si="3"/>
        <v>2010</v>
      </c>
      <c r="N9" s="16"/>
      <c r="O9" s="16">
        <f t="shared" si="4"/>
        <v>2010</v>
      </c>
      <c r="P9" s="16">
        <f t="shared" si="5"/>
        <v>746.56338028169012</v>
      </c>
      <c r="Q9" s="16">
        <v>80.900000000000006</v>
      </c>
      <c r="R9" s="16">
        <f t="shared" si="6"/>
        <v>4.3000000000000114</v>
      </c>
      <c r="S9" s="16">
        <f t="shared" si="7"/>
        <v>789.56338028169023</v>
      </c>
      <c r="T9" s="16">
        <f t="shared" si="8"/>
        <v>2800</v>
      </c>
      <c r="U9" s="16"/>
    </row>
    <row r="10" spans="1:21" x14ac:dyDescent="0.25">
      <c r="A10" s="19" t="s">
        <v>9</v>
      </c>
      <c r="B10" s="16">
        <v>902</v>
      </c>
      <c r="C10" s="16">
        <v>45</v>
      </c>
      <c r="D10" s="16">
        <v>0</v>
      </c>
      <c r="E10" s="16">
        <v>45</v>
      </c>
      <c r="F10" s="16">
        <v>45</v>
      </c>
      <c r="G10" s="16">
        <f t="shared" si="0"/>
        <v>0</v>
      </c>
      <c r="H10" s="16">
        <v>10</v>
      </c>
      <c r="I10" s="16">
        <f t="shared" si="1"/>
        <v>902</v>
      </c>
      <c r="J10" s="16"/>
      <c r="K10" s="16">
        <f t="shared" si="2"/>
        <v>0</v>
      </c>
      <c r="L10" s="16">
        <f t="shared" si="9"/>
        <v>902</v>
      </c>
      <c r="M10" s="16">
        <f t="shared" si="3"/>
        <v>1804</v>
      </c>
      <c r="N10" s="15"/>
      <c r="O10" s="16">
        <f t="shared" si="4"/>
        <v>1804</v>
      </c>
      <c r="P10" s="16">
        <f t="shared" si="5"/>
        <v>746.56338028169012</v>
      </c>
      <c r="Q10" s="16">
        <v>917.6</v>
      </c>
      <c r="R10" s="16">
        <f t="shared" si="6"/>
        <v>872.6</v>
      </c>
      <c r="S10" s="16">
        <f t="shared" si="7"/>
        <v>9472.5633802816901</v>
      </c>
      <c r="T10" s="16">
        <f t="shared" si="8"/>
        <v>11277</v>
      </c>
      <c r="U10" s="16"/>
    </row>
    <row r="11" spans="1:21" x14ac:dyDescent="0.25">
      <c r="A11" s="19" t="s">
        <v>10</v>
      </c>
      <c r="B11" s="16">
        <v>902</v>
      </c>
      <c r="C11" s="16">
        <v>10010</v>
      </c>
      <c r="D11" s="16">
        <v>11160</v>
      </c>
      <c r="E11" s="16">
        <v>10740</v>
      </c>
      <c r="F11" s="16">
        <v>11538.3</v>
      </c>
      <c r="G11" s="16">
        <f t="shared" si="0"/>
        <v>730</v>
      </c>
      <c r="H11" s="16">
        <v>10</v>
      </c>
      <c r="I11" s="16">
        <f t="shared" si="1"/>
        <v>8202</v>
      </c>
      <c r="J11" s="16"/>
      <c r="K11" s="16">
        <f t="shared" si="2"/>
        <v>798.29999999999927</v>
      </c>
      <c r="L11" s="16">
        <f t="shared" si="9"/>
        <v>8884.9999999999927</v>
      </c>
      <c r="M11" s="16">
        <f t="shared" si="3"/>
        <v>17086.999999999993</v>
      </c>
      <c r="N11" s="16">
        <v>17087</v>
      </c>
      <c r="O11" s="16">
        <f t="shared" si="4"/>
        <v>0</v>
      </c>
      <c r="P11" s="16">
        <f t="shared" si="5"/>
        <v>746.56338028169012</v>
      </c>
      <c r="Q11" s="16">
        <v>12695.7</v>
      </c>
      <c r="R11" s="16">
        <f t="shared" si="6"/>
        <v>1157.4000000000015</v>
      </c>
      <c r="S11" s="16">
        <f t="shared" si="7"/>
        <v>12320.563380281705</v>
      </c>
      <c r="T11" s="16">
        <f t="shared" si="8"/>
        <v>12321</v>
      </c>
      <c r="U11" s="16">
        <v>12321</v>
      </c>
    </row>
    <row r="12" spans="1:21" x14ac:dyDescent="0.25">
      <c r="A12" s="19" t="s">
        <v>11</v>
      </c>
      <c r="B12" s="16">
        <v>902</v>
      </c>
      <c r="C12" s="16">
        <v>8830</v>
      </c>
      <c r="D12" s="16">
        <v>10350</v>
      </c>
      <c r="E12" s="16">
        <v>10040</v>
      </c>
      <c r="F12" s="16">
        <v>10796.94</v>
      </c>
      <c r="G12" s="16">
        <f t="shared" si="0"/>
        <v>1210</v>
      </c>
      <c r="H12" s="16">
        <v>10</v>
      </c>
      <c r="I12" s="16">
        <f t="shared" si="1"/>
        <v>13002</v>
      </c>
      <c r="J12" s="16"/>
      <c r="K12" s="16">
        <f t="shared" si="2"/>
        <v>756.94000000000051</v>
      </c>
      <c r="L12" s="16">
        <f t="shared" si="9"/>
        <v>8471.4000000000051</v>
      </c>
      <c r="M12" s="16">
        <f t="shared" si="3"/>
        <v>21473.400000000005</v>
      </c>
      <c r="N12" s="16">
        <v>21474</v>
      </c>
      <c r="O12" s="16">
        <f t="shared" si="4"/>
        <v>-0.59999999999490683</v>
      </c>
      <c r="P12" s="16">
        <f t="shared" si="5"/>
        <v>746.56338028169012</v>
      </c>
      <c r="Q12" s="40">
        <v>12400</v>
      </c>
      <c r="R12" s="16">
        <f t="shared" si="6"/>
        <v>1603.0599999999995</v>
      </c>
      <c r="S12" s="16">
        <f t="shared" si="7"/>
        <v>16777.163380281687</v>
      </c>
      <c r="T12" s="16">
        <f t="shared" si="8"/>
        <v>16777</v>
      </c>
      <c r="U12" s="16">
        <v>16777</v>
      </c>
    </row>
    <row r="13" spans="1:21" x14ac:dyDescent="0.25">
      <c r="A13" s="19" t="s">
        <v>12</v>
      </c>
      <c r="B13" s="16">
        <v>902</v>
      </c>
      <c r="C13" s="16">
        <v>7051</v>
      </c>
      <c r="D13" s="16">
        <v>8491</v>
      </c>
      <c r="E13" s="16">
        <v>8040</v>
      </c>
      <c r="F13" s="16">
        <v>8923.1990000000005</v>
      </c>
      <c r="G13" s="16">
        <f t="shared" si="0"/>
        <v>989</v>
      </c>
      <c r="H13" s="16">
        <v>10</v>
      </c>
      <c r="I13" s="16">
        <f t="shared" si="1"/>
        <v>10792</v>
      </c>
      <c r="J13" s="16"/>
      <c r="K13" s="16">
        <f t="shared" si="2"/>
        <v>883.19900000000052</v>
      </c>
      <c r="L13" s="16">
        <f t="shared" si="9"/>
        <v>9733.9900000000052</v>
      </c>
      <c r="M13" s="16">
        <f t="shared" si="3"/>
        <v>20525.990000000005</v>
      </c>
      <c r="N13" s="16">
        <v>20526</v>
      </c>
      <c r="O13" s="16">
        <f t="shared" si="4"/>
        <v>-9.9999999947613105E-3</v>
      </c>
      <c r="P13" s="16">
        <f t="shared" si="5"/>
        <v>746.56338028169012</v>
      </c>
      <c r="Q13" s="16">
        <v>10662</v>
      </c>
      <c r="R13" s="16">
        <f t="shared" si="6"/>
        <v>1738.8009999999995</v>
      </c>
      <c r="S13" s="16">
        <f t="shared" si="7"/>
        <v>18134.573380281683</v>
      </c>
      <c r="T13" s="16">
        <f t="shared" si="8"/>
        <v>18135</v>
      </c>
      <c r="U13" s="16">
        <v>18135</v>
      </c>
    </row>
    <row r="14" spans="1:21" x14ac:dyDescent="0.25">
      <c r="A14" s="19" t="s">
        <v>13</v>
      </c>
      <c r="B14" s="16">
        <v>902</v>
      </c>
      <c r="C14" s="16">
        <v>2315</v>
      </c>
      <c r="D14" s="16">
        <v>2910</v>
      </c>
      <c r="E14" s="16">
        <v>2640</v>
      </c>
      <c r="F14" s="16">
        <v>3132</v>
      </c>
      <c r="G14" s="16">
        <f t="shared" si="0"/>
        <v>325</v>
      </c>
      <c r="H14" s="16">
        <v>10</v>
      </c>
      <c r="I14" s="16">
        <f t="shared" si="1"/>
        <v>4152</v>
      </c>
      <c r="J14" s="16"/>
      <c r="K14" s="16">
        <f t="shared" si="2"/>
        <v>492</v>
      </c>
      <c r="L14" s="16">
        <f t="shared" si="9"/>
        <v>5822</v>
      </c>
      <c r="M14" s="16">
        <f t="shared" si="3"/>
        <v>9974</v>
      </c>
      <c r="N14" s="16">
        <v>9974</v>
      </c>
      <c r="O14" s="16">
        <f t="shared" si="4"/>
        <v>0</v>
      </c>
      <c r="P14" s="16">
        <f t="shared" si="5"/>
        <v>746.56338028169012</v>
      </c>
      <c r="Q14" s="16">
        <v>3837.2</v>
      </c>
      <c r="R14" s="16">
        <f t="shared" si="6"/>
        <v>705.19999999999982</v>
      </c>
      <c r="S14" s="16">
        <f t="shared" si="7"/>
        <v>7798.5633802816883</v>
      </c>
      <c r="T14" s="16">
        <f t="shared" si="8"/>
        <v>7799</v>
      </c>
      <c r="U14" s="16">
        <v>7799</v>
      </c>
    </row>
    <row r="15" spans="1:21" x14ac:dyDescent="0.25">
      <c r="A15" s="19" t="s">
        <v>14</v>
      </c>
      <c r="B15" s="16">
        <v>902</v>
      </c>
      <c r="C15" s="16">
        <v>920</v>
      </c>
      <c r="D15" s="16">
        <v>1303</v>
      </c>
      <c r="E15" s="16">
        <v>1220</v>
      </c>
      <c r="F15" s="16">
        <v>1457.5</v>
      </c>
      <c r="G15" s="16">
        <f t="shared" si="0"/>
        <v>300</v>
      </c>
      <c r="H15" s="16">
        <v>10</v>
      </c>
      <c r="I15" s="16">
        <f t="shared" si="1"/>
        <v>3902</v>
      </c>
      <c r="J15" s="16"/>
      <c r="K15" s="16">
        <f t="shared" si="2"/>
        <v>237.5</v>
      </c>
      <c r="L15" s="16">
        <f t="shared" si="9"/>
        <v>3277</v>
      </c>
      <c r="M15" s="16">
        <f t="shared" si="3"/>
        <v>7179</v>
      </c>
      <c r="N15" s="16">
        <v>7179</v>
      </c>
      <c r="O15" s="16">
        <f t="shared" si="4"/>
        <v>0</v>
      </c>
      <c r="P15" s="16">
        <f t="shared" si="5"/>
        <v>746.56338028169012</v>
      </c>
      <c r="Q15" s="16">
        <v>1695.2</v>
      </c>
      <c r="R15" s="16">
        <f t="shared" si="6"/>
        <v>237.70000000000005</v>
      </c>
      <c r="S15" s="16">
        <f t="shared" si="7"/>
        <v>3123.5633802816906</v>
      </c>
      <c r="T15" s="16">
        <f t="shared" si="8"/>
        <v>3124</v>
      </c>
      <c r="U15" s="16">
        <v>3124</v>
      </c>
    </row>
    <row r="16" spans="1:21" x14ac:dyDescent="0.25">
      <c r="A16" s="19" t="s">
        <v>15</v>
      </c>
      <c r="B16" s="16">
        <v>902</v>
      </c>
      <c r="C16" s="16">
        <v>27</v>
      </c>
      <c r="D16" s="16">
        <v>27</v>
      </c>
      <c r="E16" s="16">
        <v>27</v>
      </c>
      <c r="F16" s="16">
        <v>57.2</v>
      </c>
      <c r="G16" s="16">
        <v>0</v>
      </c>
      <c r="H16" s="16">
        <v>10</v>
      </c>
      <c r="I16" s="16">
        <f t="shared" si="1"/>
        <v>902</v>
      </c>
      <c r="J16" s="16"/>
      <c r="K16" s="16">
        <v>0</v>
      </c>
      <c r="L16" s="16">
        <f t="shared" si="9"/>
        <v>902</v>
      </c>
      <c r="M16" s="16">
        <f t="shared" si="3"/>
        <v>1804</v>
      </c>
      <c r="N16" s="16">
        <v>1804</v>
      </c>
      <c r="O16" s="16">
        <f t="shared" si="4"/>
        <v>0</v>
      </c>
      <c r="P16" s="16">
        <f t="shared" si="5"/>
        <v>746.56338028169012</v>
      </c>
      <c r="Q16" s="16">
        <v>60.3</v>
      </c>
      <c r="R16" s="16">
        <f t="shared" si="6"/>
        <v>3.0999999999999943</v>
      </c>
      <c r="S16" s="16">
        <f t="shared" si="7"/>
        <v>777.56338028169012</v>
      </c>
      <c r="T16" s="16">
        <f t="shared" si="8"/>
        <v>778</v>
      </c>
      <c r="U16" s="16">
        <v>778</v>
      </c>
    </row>
    <row r="17" spans="1:21" x14ac:dyDescent="0.25">
      <c r="A17" s="19" t="s">
        <v>16</v>
      </c>
      <c r="B17" s="16">
        <v>902</v>
      </c>
      <c r="C17" s="16">
        <v>425</v>
      </c>
      <c r="D17" s="16">
        <v>497</v>
      </c>
      <c r="E17" s="16">
        <v>460</v>
      </c>
      <c r="F17" s="16">
        <v>520.6</v>
      </c>
      <c r="G17" s="16">
        <f t="shared" ref="G17:G31" si="10">+E17-C17</f>
        <v>35</v>
      </c>
      <c r="H17" s="16">
        <v>10</v>
      </c>
      <c r="I17" s="16">
        <f t="shared" si="1"/>
        <v>1252</v>
      </c>
      <c r="J17" s="16"/>
      <c r="K17" s="16">
        <f>F17-E17</f>
        <v>60.600000000000023</v>
      </c>
      <c r="L17" s="16">
        <f t="shared" si="9"/>
        <v>1508.0000000000002</v>
      </c>
      <c r="M17" s="16">
        <f t="shared" si="3"/>
        <v>2760</v>
      </c>
      <c r="N17" s="16">
        <v>2760</v>
      </c>
      <c r="O17" s="16">
        <f t="shared" si="4"/>
        <v>0</v>
      </c>
      <c r="P17" s="16">
        <f t="shared" si="5"/>
        <v>746.56338028169012</v>
      </c>
      <c r="Q17" s="16">
        <v>578</v>
      </c>
      <c r="R17" s="16">
        <f t="shared" si="6"/>
        <v>57.399999999999977</v>
      </c>
      <c r="S17" s="16">
        <f t="shared" si="7"/>
        <v>1320.5633802816899</v>
      </c>
      <c r="T17" s="16">
        <f t="shared" si="8"/>
        <v>1321</v>
      </c>
      <c r="U17" s="16">
        <v>1321</v>
      </c>
    </row>
    <row r="18" spans="1:21" x14ac:dyDescent="0.25">
      <c r="A18" s="19" t="s">
        <v>17</v>
      </c>
      <c r="B18" s="16">
        <v>902</v>
      </c>
      <c r="C18" s="16">
        <v>4.5</v>
      </c>
      <c r="D18" s="16">
        <v>15</v>
      </c>
      <c r="E18" s="16">
        <v>4.5</v>
      </c>
      <c r="F18" s="16">
        <v>17.2</v>
      </c>
      <c r="G18" s="16">
        <f t="shared" si="10"/>
        <v>0</v>
      </c>
      <c r="H18" s="16">
        <v>10</v>
      </c>
      <c r="I18" s="16">
        <f t="shared" si="1"/>
        <v>902</v>
      </c>
      <c r="J18" s="16"/>
      <c r="K18" s="16">
        <f>F18-E18</f>
        <v>12.7</v>
      </c>
      <c r="L18" s="16">
        <f t="shared" si="9"/>
        <v>1029</v>
      </c>
      <c r="M18" s="16">
        <f t="shared" si="3"/>
        <v>1931</v>
      </c>
      <c r="N18" s="16">
        <v>1931</v>
      </c>
      <c r="O18" s="16">
        <f t="shared" si="4"/>
        <v>0</v>
      </c>
      <c r="P18" s="16">
        <f t="shared" si="5"/>
        <v>746.56338028169012</v>
      </c>
      <c r="Q18" s="16">
        <v>94.8</v>
      </c>
      <c r="R18" s="16">
        <f t="shared" si="6"/>
        <v>77.599999999999994</v>
      </c>
      <c r="S18" s="16">
        <f t="shared" si="7"/>
        <v>1522.5633802816901</v>
      </c>
      <c r="T18" s="16">
        <f t="shared" si="8"/>
        <v>1523</v>
      </c>
      <c r="U18" s="16"/>
    </row>
    <row r="19" spans="1:21" x14ac:dyDescent="0.25">
      <c r="A19" s="19" t="s">
        <v>18</v>
      </c>
      <c r="B19" s="16">
        <v>902</v>
      </c>
      <c r="C19" s="16">
        <v>31</v>
      </c>
      <c r="D19" s="16">
        <v>54</v>
      </c>
      <c r="E19" s="16">
        <v>45</v>
      </c>
      <c r="F19" s="16">
        <v>55.8</v>
      </c>
      <c r="G19" s="16">
        <f t="shared" si="10"/>
        <v>14</v>
      </c>
      <c r="H19" s="16">
        <v>10</v>
      </c>
      <c r="I19" s="16">
        <f t="shared" si="1"/>
        <v>1042</v>
      </c>
      <c r="J19" s="16"/>
      <c r="K19" s="16">
        <f>F19-E19</f>
        <v>10.799999999999997</v>
      </c>
      <c r="L19" s="16">
        <f t="shared" si="9"/>
        <v>1010</v>
      </c>
      <c r="M19" s="16">
        <f t="shared" si="3"/>
        <v>2052</v>
      </c>
      <c r="N19" s="16"/>
      <c r="O19" s="16">
        <f t="shared" si="4"/>
        <v>2052</v>
      </c>
      <c r="P19" s="16">
        <f t="shared" si="5"/>
        <v>746.56338028169012</v>
      </c>
      <c r="Q19" s="16">
        <v>59.5</v>
      </c>
      <c r="R19" s="16">
        <f t="shared" si="6"/>
        <v>3.7000000000000028</v>
      </c>
      <c r="S19" s="16">
        <f t="shared" si="7"/>
        <v>783.56338028169012</v>
      </c>
      <c r="T19" s="16">
        <f t="shared" si="8"/>
        <v>2836</v>
      </c>
      <c r="U19" s="16">
        <v>2836</v>
      </c>
    </row>
    <row r="20" spans="1:21" x14ac:dyDescent="0.25">
      <c r="A20" s="19" t="s">
        <v>19</v>
      </c>
      <c r="B20" s="16">
        <v>902</v>
      </c>
      <c r="C20" s="16">
        <v>27</v>
      </c>
      <c r="D20" s="16">
        <v>27</v>
      </c>
      <c r="E20" s="16">
        <v>27</v>
      </c>
      <c r="F20" s="16">
        <v>52</v>
      </c>
      <c r="G20" s="16">
        <f t="shared" si="10"/>
        <v>0</v>
      </c>
      <c r="H20" s="16">
        <v>10</v>
      </c>
      <c r="I20" s="16">
        <f t="shared" si="1"/>
        <v>902</v>
      </c>
      <c r="J20" s="16"/>
      <c r="K20" s="16">
        <v>0</v>
      </c>
      <c r="L20" s="16">
        <f t="shared" si="9"/>
        <v>902</v>
      </c>
      <c r="M20" s="16">
        <f t="shared" si="3"/>
        <v>1804</v>
      </c>
      <c r="N20" s="16">
        <v>1804</v>
      </c>
      <c r="O20" s="16">
        <f t="shared" si="4"/>
        <v>0</v>
      </c>
      <c r="P20" s="16">
        <f t="shared" si="5"/>
        <v>746.56338028169012</v>
      </c>
      <c r="Q20" s="16">
        <v>55.7</v>
      </c>
      <c r="R20" s="16">
        <f t="shared" si="6"/>
        <v>3.7000000000000028</v>
      </c>
      <c r="S20" s="16">
        <f t="shared" si="7"/>
        <v>783.56338028169012</v>
      </c>
      <c r="T20" s="16">
        <f t="shared" si="8"/>
        <v>784</v>
      </c>
      <c r="U20" s="16">
        <v>784</v>
      </c>
    </row>
    <row r="21" spans="1:21" x14ac:dyDescent="0.25">
      <c r="A21" s="19" t="s">
        <v>20</v>
      </c>
      <c r="B21" s="16">
        <v>902</v>
      </c>
      <c r="C21" s="16">
        <v>2930</v>
      </c>
      <c r="D21" s="16">
        <v>3153</v>
      </c>
      <c r="E21" s="16">
        <v>3050</v>
      </c>
      <c r="F21" s="16">
        <v>3243.2</v>
      </c>
      <c r="G21" s="16">
        <f t="shared" si="10"/>
        <v>120</v>
      </c>
      <c r="H21" s="16">
        <v>10</v>
      </c>
      <c r="I21" s="16">
        <f t="shared" si="1"/>
        <v>2102</v>
      </c>
      <c r="J21" s="16"/>
      <c r="K21" s="16">
        <f>F21-E21</f>
        <v>193.19999999999982</v>
      </c>
      <c r="L21" s="16">
        <f t="shared" si="9"/>
        <v>2833.9999999999982</v>
      </c>
      <c r="M21" s="16">
        <f t="shared" si="3"/>
        <v>4935.9999999999982</v>
      </c>
      <c r="N21" s="16">
        <v>2102</v>
      </c>
      <c r="O21" s="16">
        <f t="shared" si="4"/>
        <v>2833.9999999999982</v>
      </c>
      <c r="P21" s="16">
        <f t="shared" si="5"/>
        <v>746.56338028169012</v>
      </c>
      <c r="Q21" s="16">
        <v>3508.9</v>
      </c>
      <c r="R21" s="16">
        <f t="shared" si="6"/>
        <v>265.70000000000027</v>
      </c>
      <c r="S21" s="16">
        <f t="shared" si="7"/>
        <v>3403.5633802816928</v>
      </c>
      <c r="T21" s="16">
        <f t="shared" si="8"/>
        <v>6238</v>
      </c>
      <c r="U21" s="16"/>
    </row>
    <row r="22" spans="1:21" x14ac:dyDescent="0.25">
      <c r="A22" s="19" t="s">
        <v>21</v>
      </c>
      <c r="B22" s="16">
        <v>902</v>
      </c>
      <c r="C22" s="16">
        <v>12</v>
      </c>
      <c r="D22" s="16">
        <v>12</v>
      </c>
      <c r="E22" s="16">
        <v>12</v>
      </c>
      <c r="F22" s="16">
        <v>22.9</v>
      </c>
      <c r="G22" s="16">
        <f t="shared" si="10"/>
        <v>0</v>
      </c>
      <c r="H22" s="16">
        <v>10</v>
      </c>
      <c r="I22" s="16">
        <f t="shared" si="1"/>
        <v>902</v>
      </c>
      <c r="J22" s="16"/>
      <c r="K22" s="16">
        <f>F22-E22</f>
        <v>10.899999999999999</v>
      </c>
      <c r="L22" s="16">
        <f t="shared" si="9"/>
        <v>1011</v>
      </c>
      <c r="M22" s="16">
        <f t="shared" si="3"/>
        <v>1913</v>
      </c>
      <c r="N22" s="16">
        <v>1913</v>
      </c>
      <c r="O22" s="16">
        <f t="shared" si="4"/>
        <v>0</v>
      </c>
      <c r="P22" s="16">
        <f t="shared" si="5"/>
        <v>746.56338028169012</v>
      </c>
      <c r="Q22" s="16">
        <v>31.5</v>
      </c>
      <c r="R22" s="16">
        <f t="shared" si="6"/>
        <v>8.6000000000000014</v>
      </c>
      <c r="S22" s="16">
        <f t="shared" si="7"/>
        <v>832.56338028169012</v>
      </c>
      <c r="T22" s="16">
        <f t="shared" si="8"/>
        <v>833</v>
      </c>
      <c r="U22" s="16">
        <v>833</v>
      </c>
    </row>
    <row r="23" spans="1:21" x14ac:dyDescent="0.25">
      <c r="A23" s="19" t="s">
        <v>22</v>
      </c>
      <c r="B23" s="16">
        <v>902</v>
      </c>
      <c r="C23" s="16">
        <v>665</v>
      </c>
      <c r="D23" s="16">
        <v>821</v>
      </c>
      <c r="E23" s="16">
        <v>780</v>
      </c>
      <c r="F23" s="16">
        <v>882</v>
      </c>
      <c r="G23" s="16">
        <f t="shared" si="10"/>
        <v>115</v>
      </c>
      <c r="H23" s="16">
        <v>10</v>
      </c>
      <c r="I23" s="16">
        <f t="shared" si="1"/>
        <v>2052</v>
      </c>
      <c r="J23" s="16"/>
      <c r="K23" s="16">
        <f>F23-E23</f>
        <v>102</v>
      </c>
      <c r="L23" s="16">
        <f t="shared" si="9"/>
        <v>1922</v>
      </c>
      <c r="M23" s="16">
        <f t="shared" si="3"/>
        <v>3974</v>
      </c>
      <c r="N23" s="16"/>
      <c r="O23" s="16">
        <f t="shared" si="4"/>
        <v>3974</v>
      </c>
      <c r="P23" s="16">
        <f t="shared" si="5"/>
        <v>746.56338028169012</v>
      </c>
      <c r="Q23" s="16">
        <v>1054.3</v>
      </c>
      <c r="R23" s="16">
        <f t="shared" si="6"/>
        <v>172.29999999999995</v>
      </c>
      <c r="S23" s="16">
        <f t="shared" si="7"/>
        <v>2469.5633802816897</v>
      </c>
      <c r="T23" s="16">
        <f t="shared" si="8"/>
        <v>6444</v>
      </c>
      <c r="U23" s="16"/>
    </row>
    <row r="24" spans="1:21" x14ac:dyDescent="0.25">
      <c r="A24" s="19" t="s">
        <v>23</v>
      </c>
      <c r="B24" s="16">
        <v>902</v>
      </c>
      <c r="C24" s="16">
        <v>14</v>
      </c>
      <c r="D24" s="16">
        <v>14</v>
      </c>
      <c r="E24" s="16">
        <v>14</v>
      </c>
      <c r="F24" s="16">
        <v>24.1</v>
      </c>
      <c r="G24" s="16">
        <f t="shared" si="10"/>
        <v>0</v>
      </c>
      <c r="H24" s="16">
        <v>10</v>
      </c>
      <c r="I24" s="16">
        <f t="shared" si="1"/>
        <v>902</v>
      </c>
      <c r="J24" s="16"/>
      <c r="K24" s="16">
        <v>0</v>
      </c>
      <c r="L24" s="16">
        <f t="shared" si="9"/>
        <v>902</v>
      </c>
      <c r="M24" s="16">
        <f t="shared" si="3"/>
        <v>1804</v>
      </c>
      <c r="N24" s="16"/>
      <c r="O24" s="16">
        <f t="shared" si="4"/>
        <v>1804</v>
      </c>
      <c r="P24" s="16">
        <f t="shared" si="5"/>
        <v>746.56338028169012</v>
      </c>
      <c r="Q24" s="16">
        <v>25.6</v>
      </c>
      <c r="R24" s="16">
        <f t="shared" si="6"/>
        <v>1.5</v>
      </c>
      <c r="S24" s="16">
        <f t="shared" si="7"/>
        <v>761.56338028169012</v>
      </c>
      <c r="T24" s="16">
        <f t="shared" si="8"/>
        <v>2566</v>
      </c>
      <c r="U24" s="16">
        <v>2566</v>
      </c>
    </row>
    <row r="25" spans="1:21" x14ac:dyDescent="0.25">
      <c r="A25" s="19" t="s">
        <v>24</v>
      </c>
      <c r="B25" s="16">
        <v>902</v>
      </c>
      <c r="C25" s="16">
        <v>4360</v>
      </c>
      <c r="D25" s="16">
        <v>4738</v>
      </c>
      <c r="E25" s="16">
        <v>4600</v>
      </c>
      <c r="F25" s="16">
        <v>4859.6000000000004</v>
      </c>
      <c r="G25" s="16">
        <f t="shared" si="10"/>
        <v>240</v>
      </c>
      <c r="H25" s="16">
        <v>10</v>
      </c>
      <c r="I25" s="16">
        <f t="shared" si="1"/>
        <v>3302</v>
      </c>
      <c r="J25" s="16"/>
      <c r="K25" s="16">
        <f t="shared" ref="K25:K30" si="11">F25-E25</f>
        <v>259.60000000000036</v>
      </c>
      <c r="L25" s="16">
        <f t="shared" si="9"/>
        <v>3498.0000000000036</v>
      </c>
      <c r="M25" s="16">
        <f t="shared" si="3"/>
        <v>6800.0000000000036</v>
      </c>
      <c r="N25" s="16">
        <v>6800</v>
      </c>
      <c r="O25" s="16">
        <f t="shared" si="4"/>
        <v>0</v>
      </c>
      <c r="P25" s="16">
        <f t="shared" si="5"/>
        <v>746.56338028169012</v>
      </c>
      <c r="Q25" s="16">
        <v>5314.8</v>
      </c>
      <c r="R25" s="16">
        <f t="shared" si="6"/>
        <v>455.19999999999982</v>
      </c>
      <c r="S25" s="16">
        <f t="shared" si="7"/>
        <v>5298.5633802816883</v>
      </c>
      <c r="T25" s="16">
        <f t="shared" si="8"/>
        <v>5299</v>
      </c>
      <c r="U25" s="16">
        <v>5299</v>
      </c>
    </row>
    <row r="26" spans="1:21" x14ac:dyDescent="0.25">
      <c r="A26" s="19" t="s">
        <v>25</v>
      </c>
      <c r="B26" s="16">
        <v>902</v>
      </c>
      <c r="C26" s="16">
        <v>32</v>
      </c>
      <c r="D26" s="16">
        <v>34</v>
      </c>
      <c r="E26" s="16">
        <v>32</v>
      </c>
      <c r="F26" s="16">
        <v>34</v>
      </c>
      <c r="G26" s="16">
        <f t="shared" si="10"/>
        <v>0</v>
      </c>
      <c r="H26" s="16">
        <v>10</v>
      </c>
      <c r="I26" s="16">
        <f t="shared" si="1"/>
        <v>902</v>
      </c>
      <c r="J26" s="16"/>
      <c r="K26" s="16">
        <f t="shared" si="11"/>
        <v>2</v>
      </c>
      <c r="L26" s="16">
        <f t="shared" si="9"/>
        <v>922</v>
      </c>
      <c r="M26" s="16">
        <f t="shared" si="3"/>
        <v>1824</v>
      </c>
      <c r="N26" s="16"/>
      <c r="O26" s="16">
        <f t="shared" si="4"/>
        <v>1824</v>
      </c>
      <c r="P26" s="16">
        <f t="shared" si="5"/>
        <v>746.56338028169012</v>
      </c>
      <c r="Q26" s="16">
        <v>29.9</v>
      </c>
      <c r="R26" s="16">
        <f t="shared" si="6"/>
        <v>-4.1000000000000014</v>
      </c>
      <c r="S26" s="16">
        <f t="shared" si="7"/>
        <v>705.56338028169012</v>
      </c>
      <c r="T26" s="16">
        <f t="shared" si="8"/>
        <v>2530</v>
      </c>
      <c r="U26" s="16"/>
    </row>
    <row r="27" spans="1:21" x14ac:dyDescent="0.25">
      <c r="A27" s="19" t="s">
        <v>26</v>
      </c>
      <c r="B27" s="16">
        <v>902</v>
      </c>
      <c r="C27" s="16">
        <v>14</v>
      </c>
      <c r="D27" s="16">
        <v>26</v>
      </c>
      <c r="E27" s="16">
        <v>20</v>
      </c>
      <c r="F27" s="16">
        <v>30.2</v>
      </c>
      <c r="G27" s="16">
        <f t="shared" si="10"/>
        <v>6</v>
      </c>
      <c r="H27" s="16">
        <v>10</v>
      </c>
      <c r="I27" s="16">
        <f t="shared" si="1"/>
        <v>962</v>
      </c>
      <c r="J27" s="16"/>
      <c r="K27" s="16">
        <f t="shared" si="11"/>
        <v>10.199999999999999</v>
      </c>
      <c r="L27" s="16">
        <f t="shared" si="9"/>
        <v>1004</v>
      </c>
      <c r="M27" s="16">
        <f t="shared" si="3"/>
        <v>1966</v>
      </c>
      <c r="N27" s="16">
        <v>1966</v>
      </c>
      <c r="O27" s="16">
        <f t="shared" si="4"/>
        <v>0</v>
      </c>
      <c r="P27" s="16">
        <f t="shared" si="5"/>
        <v>746.56338028169012</v>
      </c>
      <c r="Q27" s="16">
        <v>35.200000000000003</v>
      </c>
      <c r="R27" s="16">
        <f t="shared" si="6"/>
        <v>5.0000000000000036</v>
      </c>
      <c r="S27" s="16">
        <f t="shared" si="7"/>
        <v>796.56338028169012</v>
      </c>
      <c r="T27" s="16">
        <f t="shared" si="8"/>
        <v>797</v>
      </c>
      <c r="U27" s="16">
        <v>797</v>
      </c>
    </row>
    <row r="28" spans="1:21" x14ac:dyDescent="0.25">
      <c r="A28" s="19" t="s">
        <v>27</v>
      </c>
      <c r="B28" s="16">
        <v>902</v>
      </c>
      <c r="C28" s="16">
        <v>550</v>
      </c>
      <c r="D28" s="16">
        <v>924</v>
      </c>
      <c r="E28" s="16">
        <v>825</v>
      </c>
      <c r="F28" s="16">
        <v>1028.5999999999999</v>
      </c>
      <c r="G28" s="16">
        <f t="shared" si="10"/>
        <v>275</v>
      </c>
      <c r="H28" s="16">
        <v>10</v>
      </c>
      <c r="I28" s="16">
        <f t="shared" si="1"/>
        <v>3652</v>
      </c>
      <c r="J28" s="16"/>
      <c r="K28" s="16">
        <f t="shared" si="11"/>
        <v>203.59999999999991</v>
      </c>
      <c r="L28" s="16">
        <f t="shared" si="9"/>
        <v>2937.9999999999991</v>
      </c>
      <c r="M28" s="16">
        <f t="shared" si="3"/>
        <v>6589.9999999999991</v>
      </c>
      <c r="N28" s="16"/>
      <c r="O28" s="16">
        <f t="shared" si="4"/>
        <v>6589.9999999999991</v>
      </c>
      <c r="P28" s="16">
        <f t="shared" si="5"/>
        <v>746.56338028169012</v>
      </c>
      <c r="Q28" s="16">
        <v>1400.5</v>
      </c>
      <c r="R28" s="16">
        <f t="shared" si="6"/>
        <v>371.90000000000009</v>
      </c>
      <c r="S28" s="16">
        <f t="shared" si="7"/>
        <v>4465.563380281691</v>
      </c>
      <c r="T28" s="16">
        <f t="shared" si="8"/>
        <v>11056</v>
      </c>
      <c r="U28" s="16"/>
    </row>
    <row r="29" spans="1:21" x14ac:dyDescent="0.25">
      <c r="A29" s="19" t="s">
        <v>28</v>
      </c>
      <c r="B29" s="16">
        <v>902</v>
      </c>
      <c r="C29" s="16">
        <v>27</v>
      </c>
      <c r="D29" s="16">
        <v>48</v>
      </c>
      <c r="E29" s="16">
        <v>38</v>
      </c>
      <c r="F29" s="16">
        <v>194.8</v>
      </c>
      <c r="G29" s="16">
        <f t="shared" si="10"/>
        <v>11</v>
      </c>
      <c r="H29" s="16">
        <v>10</v>
      </c>
      <c r="I29" s="16">
        <f t="shared" si="1"/>
        <v>1012</v>
      </c>
      <c r="J29" s="16"/>
      <c r="K29" s="16">
        <f t="shared" si="11"/>
        <v>156.80000000000001</v>
      </c>
      <c r="L29" s="16">
        <f t="shared" si="9"/>
        <v>2470</v>
      </c>
      <c r="M29" s="16">
        <f t="shared" si="3"/>
        <v>3482</v>
      </c>
      <c r="N29" s="16">
        <v>3482</v>
      </c>
      <c r="O29" s="16">
        <f t="shared" si="4"/>
        <v>0</v>
      </c>
      <c r="P29" s="16">
        <f t="shared" si="5"/>
        <v>746.56338028169012</v>
      </c>
      <c r="Q29" s="41">
        <v>1228</v>
      </c>
      <c r="R29" s="16">
        <f t="shared" si="6"/>
        <v>1033.2</v>
      </c>
      <c r="S29" s="16">
        <f t="shared" si="7"/>
        <v>11078.56338028169</v>
      </c>
      <c r="T29" s="16">
        <f t="shared" si="8"/>
        <v>11079</v>
      </c>
      <c r="U29" s="16">
        <v>11079</v>
      </c>
    </row>
    <row r="30" spans="1:21" x14ac:dyDescent="0.25">
      <c r="A30" s="19" t="s">
        <v>29</v>
      </c>
      <c r="B30" s="16">
        <v>902</v>
      </c>
      <c r="C30" s="16">
        <v>2125</v>
      </c>
      <c r="D30" s="16">
        <v>2498</v>
      </c>
      <c r="E30" s="16">
        <v>2350</v>
      </c>
      <c r="F30" s="16">
        <v>2600.6</v>
      </c>
      <c r="G30" s="16">
        <f t="shared" si="10"/>
        <v>225</v>
      </c>
      <c r="H30" s="16">
        <v>10</v>
      </c>
      <c r="I30" s="16">
        <f t="shared" si="1"/>
        <v>3152</v>
      </c>
      <c r="J30" s="16"/>
      <c r="K30" s="16">
        <f t="shared" si="11"/>
        <v>250.59999999999991</v>
      </c>
      <c r="L30" s="16">
        <f t="shared" si="9"/>
        <v>3407.9999999999991</v>
      </c>
      <c r="M30" s="16">
        <f t="shared" si="3"/>
        <v>6559.9999999999991</v>
      </c>
      <c r="N30" s="16">
        <v>6560</v>
      </c>
      <c r="O30" s="16">
        <f t="shared" si="4"/>
        <v>0</v>
      </c>
      <c r="P30" s="16">
        <f t="shared" si="5"/>
        <v>746.56338028169012</v>
      </c>
      <c r="Q30" s="16">
        <v>2885.6</v>
      </c>
      <c r="R30" s="16">
        <f t="shared" si="6"/>
        <v>285</v>
      </c>
      <c r="S30" s="16">
        <f t="shared" si="7"/>
        <v>3596.5633802816901</v>
      </c>
      <c r="T30" s="16">
        <f t="shared" si="8"/>
        <v>3597</v>
      </c>
      <c r="U30" s="16">
        <v>3597</v>
      </c>
    </row>
    <row r="31" spans="1:21" x14ac:dyDescent="0.25">
      <c r="A31" s="19" t="s">
        <v>30</v>
      </c>
      <c r="B31" s="16">
        <v>902</v>
      </c>
      <c r="C31" s="16">
        <v>25</v>
      </c>
      <c r="D31" s="16">
        <v>25</v>
      </c>
      <c r="E31" s="16">
        <v>25</v>
      </c>
      <c r="F31" s="16">
        <v>128.9</v>
      </c>
      <c r="G31" s="16">
        <f t="shared" si="10"/>
        <v>0</v>
      </c>
      <c r="H31" s="16">
        <v>10</v>
      </c>
      <c r="I31" s="16">
        <f t="shared" si="1"/>
        <v>902</v>
      </c>
      <c r="J31" s="16"/>
      <c r="K31" s="16">
        <v>0</v>
      </c>
      <c r="L31" s="16">
        <f t="shared" si="9"/>
        <v>902</v>
      </c>
      <c r="M31" s="16">
        <f t="shared" si="3"/>
        <v>1804</v>
      </c>
      <c r="N31" s="16"/>
      <c r="O31" s="16">
        <f t="shared" si="4"/>
        <v>1804</v>
      </c>
      <c r="P31" s="16">
        <f t="shared" si="5"/>
        <v>746.56338028169012</v>
      </c>
      <c r="Q31" s="16">
        <v>128.9</v>
      </c>
      <c r="R31" s="16">
        <f t="shared" si="6"/>
        <v>0</v>
      </c>
      <c r="S31" s="16">
        <f t="shared" si="7"/>
        <v>746.56338028169012</v>
      </c>
      <c r="T31" s="16">
        <f t="shared" si="8"/>
        <v>2551</v>
      </c>
      <c r="U31" s="16">
        <v>2551</v>
      </c>
    </row>
    <row r="32" spans="1:21" x14ac:dyDescent="0.25">
      <c r="A32" s="19" t="s">
        <v>31</v>
      </c>
      <c r="B32" s="16">
        <v>902</v>
      </c>
      <c r="C32" s="16">
        <v>0</v>
      </c>
      <c r="D32" s="16">
        <v>0</v>
      </c>
      <c r="E32" s="16">
        <v>0</v>
      </c>
      <c r="F32" s="16">
        <v>6.1</v>
      </c>
      <c r="G32" s="16">
        <v>0</v>
      </c>
      <c r="H32" s="16">
        <v>10</v>
      </c>
      <c r="I32" s="16">
        <f t="shared" si="1"/>
        <v>902</v>
      </c>
      <c r="J32" s="16"/>
      <c r="K32" s="16">
        <f>F32-E32</f>
        <v>6.1</v>
      </c>
      <c r="L32" s="16">
        <f t="shared" si="9"/>
        <v>963</v>
      </c>
      <c r="M32" s="16">
        <f t="shared" si="3"/>
        <v>1865</v>
      </c>
      <c r="N32" s="16"/>
      <c r="O32" s="16">
        <f t="shared" si="4"/>
        <v>1865</v>
      </c>
      <c r="P32" s="16">
        <f t="shared" si="5"/>
        <v>746.56338028169012</v>
      </c>
      <c r="Q32" s="16">
        <v>6.1</v>
      </c>
      <c r="R32" s="16">
        <f t="shared" si="6"/>
        <v>0</v>
      </c>
      <c r="S32" s="16">
        <f t="shared" si="7"/>
        <v>746.56338028169012</v>
      </c>
      <c r="T32" s="16">
        <f t="shared" si="8"/>
        <v>2612</v>
      </c>
      <c r="U32" s="16">
        <v>2612</v>
      </c>
    </row>
    <row r="33" spans="1:21" x14ac:dyDescent="0.25">
      <c r="A33" s="19" t="s">
        <v>32</v>
      </c>
      <c r="B33" s="16">
        <v>902</v>
      </c>
      <c r="C33" s="16">
        <v>0</v>
      </c>
      <c r="D33" s="16">
        <v>0</v>
      </c>
      <c r="E33" s="16">
        <v>0</v>
      </c>
      <c r="F33" s="16">
        <v>73.900000000000006</v>
      </c>
      <c r="G33" s="16">
        <v>0</v>
      </c>
      <c r="H33" s="16">
        <v>10</v>
      </c>
      <c r="I33" s="16">
        <f t="shared" si="1"/>
        <v>902</v>
      </c>
      <c r="J33" s="16"/>
      <c r="K33" s="16">
        <v>0</v>
      </c>
      <c r="L33" s="16">
        <f t="shared" si="9"/>
        <v>902</v>
      </c>
      <c r="M33" s="16">
        <f t="shared" si="3"/>
        <v>1804</v>
      </c>
      <c r="N33" s="16"/>
      <c r="O33" s="16">
        <f t="shared" si="4"/>
        <v>1804</v>
      </c>
      <c r="P33" s="16">
        <f t="shared" si="5"/>
        <v>746.56338028169012</v>
      </c>
      <c r="Q33" s="16">
        <v>75.2</v>
      </c>
      <c r="R33" s="16">
        <f t="shared" si="6"/>
        <v>1.2999999999999972</v>
      </c>
      <c r="S33" s="16">
        <f t="shared" si="7"/>
        <v>759.56338028169012</v>
      </c>
      <c r="T33" s="16">
        <f t="shared" si="8"/>
        <v>2564</v>
      </c>
      <c r="U33" s="16">
        <v>2564</v>
      </c>
    </row>
    <row r="34" spans="1:21" x14ac:dyDescent="0.25">
      <c r="A34" s="19" t="s">
        <v>33</v>
      </c>
      <c r="B34" s="16">
        <v>902</v>
      </c>
      <c r="C34" s="16">
        <v>18</v>
      </c>
      <c r="D34" s="16">
        <v>18</v>
      </c>
      <c r="E34" s="16">
        <v>18</v>
      </c>
      <c r="F34" s="16">
        <v>18</v>
      </c>
      <c r="G34" s="16">
        <v>0</v>
      </c>
      <c r="H34" s="16">
        <v>10</v>
      </c>
      <c r="I34" s="16">
        <f t="shared" ref="I34:I65" si="12">B34+G34*H34</f>
        <v>902</v>
      </c>
      <c r="J34" s="16"/>
      <c r="K34" s="16">
        <f>F34-E34</f>
        <v>0</v>
      </c>
      <c r="L34" s="16">
        <f t="shared" si="9"/>
        <v>902</v>
      </c>
      <c r="M34" s="16">
        <f t="shared" ref="M34:M65" si="13">I34+L34</f>
        <v>1804</v>
      </c>
      <c r="N34" s="16"/>
      <c r="O34" s="16">
        <f t="shared" ref="O34:O65" si="14">M34-N34</f>
        <v>1804</v>
      </c>
      <c r="P34" s="16">
        <f t="shared" ref="P34:P65" si="15">(49275+3731)/71</f>
        <v>746.56338028169012</v>
      </c>
      <c r="Q34" s="16">
        <v>7</v>
      </c>
      <c r="R34" s="16">
        <f t="shared" ref="R34:R65" si="16">Q34-F34</f>
        <v>-11</v>
      </c>
      <c r="S34" s="16">
        <f t="shared" ref="S34:S65" si="17">P34+(R34*10)</f>
        <v>636.56338028169012</v>
      </c>
      <c r="T34" s="16">
        <f t="shared" ref="T34:T65" si="18">ROUND(O34+S34,0)</f>
        <v>2441</v>
      </c>
      <c r="U34" s="16">
        <v>2441</v>
      </c>
    </row>
    <row r="35" spans="1:21" x14ac:dyDescent="0.25">
      <c r="A35" s="19" t="s">
        <v>34</v>
      </c>
      <c r="B35" s="16">
        <v>902</v>
      </c>
      <c r="C35" s="16">
        <v>490</v>
      </c>
      <c r="D35" s="16">
        <v>810</v>
      </c>
      <c r="E35" s="16">
        <v>700</v>
      </c>
      <c r="F35" s="16">
        <v>920.8</v>
      </c>
      <c r="G35" s="16">
        <f t="shared" ref="G35:G72" si="19">+E35-C35</f>
        <v>210</v>
      </c>
      <c r="H35" s="16">
        <v>10</v>
      </c>
      <c r="I35" s="16">
        <f t="shared" si="12"/>
        <v>3002</v>
      </c>
      <c r="J35" s="16"/>
      <c r="K35" s="16">
        <f>F35-E35</f>
        <v>220.79999999999995</v>
      </c>
      <c r="L35" s="16">
        <f t="shared" si="9"/>
        <v>3109.9999999999995</v>
      </c>
      <c r="M35" s="16">
        <f t="shared" si="13"/>
        <v>6112</v>
      </c>
      <c r="N35" s="16">
        <v>6112</v>
      </c>
      <c r="O35" s="16">
        <f t="shared" si="14"/>
        <v>0</v>
      </c>
      <c r="P35" s="16">
        <f t="shared" si="15"/>
        <v>746.56338028169012</v>
      </c>
      <c r="Q35" s="16">
        <v>1145.0999999999999</v>
      </c>
      <c r="R35" s="16">
        <f t="shared" si="16"/>
        <v>224.29999999999995</v>
      </c>
      <c r="S35" s="16">
        <f t="shared" si="17"/>
        <v>2989.5633802816897</v>
      </c>
      <c r="T35" s="16">
        <f t="shared" si="18"/>
        <v>2990</v>
      </c>
      <c r="U35" s="16"/>
    </row>
    <row r="36" spans="1:21" x14ac:dyDescent="0.25">
      <c r="A36" s="19" t="s">
        <v>35</v>
      </c>
      <c r="B36" s="16">
        <v>902</v>
      </c>
      <c r="C36" s="16">
        <v>1</v>
      </c>
      <c r="D36" s="16">
        <v>1</v>
      </c>
      <c r="E36" s="16">
        <v>1</v>
      </c>
      <c r="F36" s="16">
        <v>1.5</v>
      </c>
      <c r="G36" s="16">
        <f t="shared" si="19"/>
        <v>0</v>
      </c>
      <c r="H36" s="16">
        <v>10</v>
      </c>
      <c r="I36" s="16">
        <f t="shared" si="12"/>
        <v>902</v>
      </c>
      <c r="J36" s="16"/>
      <c r="K36" s="16">
        <f>F36-E36</f>
        <v>0.5</v>
      </c>
      <c r="L36" s="16">
        <f t="shared" si="9"/>
        <v>907</v>
      </c>
      <c r="M36" s="16">
        <f t="shared" si="13"/>
        <v>1809</v>
      </c>
      <c r="N36" s="16"/>
      <c r="O36" s="16">
        <f t="shared" si="14"/>
        <v>1809</v>
      </c>
      <c r="P36" s="16">
        <f t="shared" si="15"/>
        <v>746.56338028169012</v>
      </c>
      <c r="Q36" s="16">
        <v>1.5</v>
      </c>
      <c r="R36" s="16">
        <f t="shared" si="16"/>
        <v>0</v>
      </c>
      <c r="S36" s="16">
        <f t="shared" si="17"/>
        <v>746.56338028169012</v>
      </c>
      <c r="T36" s="16">
        <f t="shared" si="18"/>
        <v>2556</v>
      </c>
      <c r="U36" s="16">
        <v>2556</v>
      </c>
    </row>
    <row r="37" spans="1:21" x14ac:dyDescent="0.25">
      <c r="A37" s="19" t="s">
        <v>36</v>
      </c>
      <c r="B37" s="16">
        <v>902</v>
      </c>
      <c r="C37" s="16">
        <v>1</v>
      </c>
      <c r="D37" s="16">
        <v>1</v>
      </c>
      <c r="E37" s="16">
        <v>1</v>
      </c>
      <c r="F37" s="16">
        <v>6.3</v>
      </c>
      <c r="G37" s="16">
        <f t="shared" si="19"/>
        <v>0</v>
      </c>
      <c r="H37" s="16">
        <v>10</v>
      </c>
      <c r="I37" s="16">
        <f t="shared" si="12"/>
        <v>902</v>
      </c>
      <c r="J37" s="16"/>
      <c r="K37" s="16">
        <f>F37-E37</f>
        <v>5.3</v>
      </c>
      <c r="L37" s="16">
        <f t="shared" ref="L37:L68" si="20">902+K37*10</f>
        <v>955</v>
      </c>
      <c r="M37" s="16">
        <f t="shared" si="13"/>
        <v>1857</v>
      </c>
      <c r="N37" s="16"/>
      <c r="O37" s="16">
        <f t="shared" si="14"/>
        <v>1857</v>
      </c>
      <c r="P37" s="16">
        <f t="shared" si="15"/>
        <v>746.56338028169012</v>
      </c>
      <c r="Q37" s="16">
        <v>6.3</v>
      </c>
      <c r="R37" s="16">
        <f t="shared" si="16"/>
        <v>0</v>
      </c>
      <c r="S37" s="16">
        <f t="shared" si="17"/>
        <v>746.56338028169012</v>
      </c>
      <c r="T37" s="16">
        <f t="shared" si="18"/>
        <v>2604</v>
      </c>
      <c r="U37" s="16"/>
    </row>
    <row r="38" spans="1:21" x14ac:dyDescent="0.25">
      <c r="A38" s="19" t="s">
        <v>37</v>
      </c>
      <c r="B38" s="16">
        <v>902</v>
      </c>
      <c r="C38" s="16">
        <v>1</v>
      </c>
      <c r="D38" s="16">
        <v>1</v>
      </c>
      <c r="E38" s="16">
        <v>1</v>
      </c>
      <c r="F38" s="16">
        <v>1.2</v>
      </c>
      <c r="G38" s="16">
        <f t="shared" si="19"/>
        <v>0</v>
      </c>
      <c r="H38" s="16">
        <v>10</v>
      </c>
      <c r="I38" s="16">
        <f t="shared" si="12"/>
        <v>902</v>
      </c>
      <c r="J38" s="16"/>
      <c r="K38" s="16">
        <f>F38-E38</f>
        <v>0.19999999999999996</v>
      </c>
      <c r="L38" s="16">
        <f t="shared" si="20"/>
        <v>904</v>
      </c>
      <c r="M38" s="16">
        <f t="shared" si="13"/>
        <v>1806</v>
      </c>
      <c r="N38" s="16">
        <v>1806</v>
      </c>
      <c r="O38" s="16">
        <f t="shared" si="14"/>
        <v>0</v>
      </c>
      <c r="P38" s="16">
        <f t="shared" si="15"/>
        <v>746.56338028169012</v>
      </c>
      <c r="Q38" s="16">
        <v>1.2</v>
      </c>
      <c r="R38" s="16">
        <f t="shared" si="16"/>
        <v>0</v>
      </c>
      <c r="S38" s="16">
        <f t="shared" si="17"/>
        <v>746.56338028169012</v>
      </c>
      <c r="T38" s="16">
        <f t="shared" si="18"/>
        <v>747</v>
      </c>
      <c r="U38" s="16">
        <v>747</v>
      </c>
    </row>
    <row r="39" spans="1:21" x14ac:dyDescent="0.25">
      <c r="A39" s="19" t="s">
        <v>38</v>
      </c>
      <c r="B39" s="16">
        <v>902</v>
      </c>
      <c r="C39" s="16">
        <v>0</v>
      </c>
      <c r="D39" s="23">
        <v>0</v>
      </c>
      <c r="E39" s="23">
        <v>0</v>
      </c>
      <c r="F39" s="23">
        <v>132.6</v>
      </c>
      <c r="G39" s="16">
        <f t="shared" si="19"/>
        <v>0</v>
      </c>
      <c r="H39" s="16">
        <v>10</v>
      </c>
      <c r="I39" s="16">
        <f t="shared" si="12"/>
        <v>902</v>
      </c>
      <c r="J39" s="16"/>
      <c r="K39" s="16">
        <v>0</v>
      </c>
      <c r="L39" s="16">
        <f t="shared" si="20"/>
        <v>902</v>
      </c>
      <c r="M39" s="16">
        <f t="shared" si="13"/>
        <v>1804</v>
      </c>
      <c r="N39" s="16"/>
      <c r="O39" s="16">
        <f t="shared" si="14"/>
        <v>1804</v>
      </c>
      <c r="P39" s="16">
        <f t="shared" si="15"/>
        <v>746.56338028169012</v>
      </c>
      <c r="Q39" s="16">
        <v>132.6</v>
      </c>
      <c r="R39" s="16">
        <f t="shared" si="16"/>
        <v>0</v>
      </c>
      <c r="S39" s="16">
        <f t="shared" si="17"/>
        <v>746.56338028169012</v>
      </c>
      <c r="T39" s="16">
        <f t="shared" si="18"/>
        <v>2551</v>
      </c>
      <c r="U39" s="16">
        <v>2551</v>
      </c>
    </row>
    <row r="40" spans="1:21" x14ac:dyDescent="0.25">
      <c r="A40" s="19" t="s">
        <v>39</v>
      </c>
      <c r="B40" s="16">
        <v>902</v>
      </c>
      <c r="C40" s="16">
        <v>0</v>
      </c>
      <c r="D40" s="16">
        <v>48</v>
      </c>
      <c r="E40" s="16">
        <v>0</v>
      </c>
      <c r="F40" s="16">
        <v>49.5</v>
      </c>
      <c r="G40" s="16">
        <f t="shared" si="19"/>
        <v>0</v>
      </c>
      <c r="H40" s="16">
        <v>10</v>
      </c>
      <c r="I40" s="16">
        <f t="shared" si="12"/>
        <v>902</v>
      </c>
      <c r="J40" s="16"/>
      <c r="K40" s="16">
        <v>0</v>
      </c>
      <c r="L40" s="16">
        <f t="shared" si="20"/>
        <v>902</v>
      </c>
      <c r="M40" s="16">
        <f t="shared" si="13"/>
        <v>1804</v>
      </c>
      <c r="N40" s="16">
        <v>1804</v>
      </c>
      <c r="O40" s="16">
        <f t="shared" si="14"/>
        <v>0</v>
      </c>
      <c r="P40" s="16">
        <f t="shared" si="15"/>
        <v>746.56338028169012</v>
      </c>
      <c r="Q40" s="16">
        <v>53.5</v>
      </c>
      <c r="R40" s="16">
        <f t="shared" si="16"/>
        <v>4</v>
      </c>
      <c r="S40" s="16">
        <f t="shared" si="17"/>
        <v>786.56338028169012</v>
      </c>
      <c r="T40" s="16">
        <f t="shared" si="18"/>
        <v>787</v>
      </c>
      <c r="U40" s="16"/>
    </row>
    <row r="41" spans="1:21" x14ac:dyDescent="0.25">
      <c r="A41" s="19" t="s">
        <v>40</v>
      </c>
      <c r="B41" s="16">
        <v>902</v>
      </c>
      <c r="C41" s="16">
        <v>19</v>
      </c>
      <c r="D41" s="16">
        <v>28</v>
      </c>
      <c r="E41" s="16">
        <v>19</v>
      </c>
      <c r="F41" s="16">
        <v>29.5</v>
      </c>
      <c r="G41" s="16">
        <f t="shared" si="19"/>
        <v>0</v>
      </c>
      <c r="H41" s="16">
        <v>10</v>
      </c>
      <c r="I41" s="16">
        <f t="shared" si="12"/>
        <v>902</v>
      </c>
      <c r="J41" s="16"/>
      <c r="K41" s="16">
        <f t="shared" ref="K41:K57" si="21">F41-E41</f>
        <v>10.5</v>
      </c>
      <c r="L41" s="16">
        <f t="shared" si="20"/>
        <v>1007</v>
      </c>
      <c r="M41" s="16">
        <f t="shared" si="13"/>
        <v>1909</v>
      </c>
      <c r="N41" s="16">
        <v>1909</v>
      </c>
      <c r="O41" s="16">
        <f t="shared" si="14"/>
        <v>0</v>
      </c>
      <c r="P41" s="16">
        <f t="shared" si="15"/>
        <v>746.56338028169012</v>
      </c>
      <c r="Q41" s="16">
        <v>30.8</v>
      </c>
      <c r="R41" s="16">
        <f t="shared" si="16"/>
        <v>1.3000000000000007</v>
      </c>
      <c r="S41" s="16">
        <f t="shared" si="17"/>
        <v>759.56338028169012</v>
      </c>
      <c r="T41" s="16">
        <f t="shared" si="18"/>
        <v>760</v>
      </c>
      <c r="U41" s="16">
        <v>760</v>
      </c>
    </row>
    <row r="42" spans="1:21" x14ac:dyDescent="0.25">
      <c r="A42" s="24">
        <v>101</v>
      </c>
      <c r="B42" s="16">
        <v>902</v>
      </c>
      <c r="C42" s="16">
        <v>1045</v>
      </c>
      <c r="D42" s="16">
        <v>1184</v>
      </c>
      <c r="E42" s="16">
        <v>1100</v>
      </c>
      <c r="F42" s="16">
        <v>1228.2</v>
      </c>
      <c r="G42" s="16">
        <f t="shared" si="19"/>
        <v>55</v>
      </c>
      <c r="H42" s="16">
        <v>10</v>
      </c>
      <c r="I42" s="16">
        <f t="shared" si="12"/>
        <v>1452</v>
      </c>
      <c r="J42" s="16"/>
      <c r="K42" s="16">
        <f t="shared" si="21"/>
        <v>128.20000000000005</v>
      </c>
      <c r="L42" s="16">
        <f t="shared" si="20"/>
        <v>2184.0000000000005</v>
      </c>
      <c r="M42" s="16">
        <f t="shared" si="13"/>
        <v>3636.0000000000005</v>
      </c>
      <c r="N42" s="16">
        <v>3636</v>
      </c>
      <c r="O42" s="16">
        <f t="shared" si="14"/>
        <v>0</v>
      </c>
      <c r="P42" s="16">
        <f t="shared" si="15"/>
        <v>746.56338028169012</v>
      </c>
      <c r="Q42" s="16">
        <v>1341.6</v>
      </c>
      <c r="R42" s="16">
        <f t="shared" si="16"/>
        <v>113.39999999999986</v>
      </c>
      <c r="S42" s="16">
        <f t="shared" si="17"/>
        <v>1880.5633802816888</v>
      </c>
      <c r="T42" s="16">
        <f t="shared" si="18"/>
        <v>1881</v>
      </c>
      <c r="U42" s="16">
        <v>1881</v>
      </c>
    </row>
    <row r="43" spans="1:21" x14ac:dyDescent="0.25">
      <c r="A43" s="24" t="s">
        <v>41</v>
      </c>
      <c r="B43" s="16">
        <v>902</v>
      </c>
      <c r="C43" s="16">
        <v>965</v>
      </c>
      <c r="D43" s="16">
        <v>1083</v>
      </c>
      <c r="E43" s="16">
        <v>1030</v>
      </c>
      <c r="F43" s="16">
        <v>1121.8</v>
      </c>
      <c r="G43" s="16">
        <f t="shared" si="19"/>
        <v>65</v>
      </c>
      <c r="H43" s="16">
        <v>10</v>
      </c>
      <c r="I43" s="16">
        <f t="shared" si="12"/>
        <v>1552</v>
      </c>
      <c r="J43" s="16"/>
      <c r="K43" s="16">
        <f t="shared" si="21"/>
        <v>91.799999999999955</v>
      </c>
      <c r="L43" s="16">
        <f t="shared" si="20"/>
        <v>1819.9999999999995</v>
      </c>
      <c r="M43" s="16">
        <f t="shared" si="13"/>
        <v>3371.9999999999995</v>
      </c>
      <c r="N43" s="16">
        <v>3372</v>
      </c>
      <c r="O43" s="16">
        <f t="shared" si="14"/>
        <v>0</v>
      </c>
      <c r="P43" s="16">
        <f t="shared" si="15"/>
        <v>746.56338028169012</v>
      </c>
      <c r="Q43" s="16">
        <v>1230</v>
      </c>
      <c r="R43" s="16">
        <f t="shared" si="16"/>
        <v>108.20000000000005</v>
      </c>
      <c r="S43" s="16">
        <f t="shared" si="17"/>
        <v>1828.5633802816906</v>
      </c>
      <c r="T43" s="16">
        <f t="shared" si="18"/>
        <v>1829</v>
      </c>
      <c r="U43" s="16">
        <v>1829</v>
      </c>
    </row>
    <row r="44" spans="1:21" x14ac:dyDescent="0.25">
      <c r="A44" s="24">
        <v>102</v>
      </c>
      <c r="B44" s="16">
        <v>902</v>
      </c>
      <c r="C44" s="16">
        <v>84</v>
      </c>
      <c r="D44" s="16">
        <v>157</v>
      </c>
      <c r="E44" s="16">
        <v>125</v>
      </c>
      <c r="F44" s="16">
        <v>198.6</v>
      </c>
      <c r="G44" s="16">
        <f t="shared" si="19"/>
        <v>41</v>
      </c>
      <c r="H44" s="16">
        <v>10</v>
      </c>
      <c r="I44" s="16">
        <f t="shared" si="12"/>
        <v>1312</v>
      </c>
      <c r="J44" s="16"/>
      <c r="K44" s="16">
        <f t="shared" si="21"/>
        <v>73.599999999999994</v>
      </c>
      <c r="L44" s="16">
        <f t="shared" si="20"/>
        <v>1638</v>
      </c>
      <c r="M44" s="16">
        <f t="shared" si="13"/>
        <v>2950</v>
      </c>
      <c r="N44" s="16"/>
      <c r="O44" s="16">
        <f t="shared" si="14"/>
        <v>2950</v>
      </c>
      <c r="P44" s="16">
        <f t="shared" si="15"/>
        <v>746.56338028169012</v>
      </c>
      <c r="Q44" s="16">
        <v>346</v>
      </c>
      <c r="R44" s="16">
        <f t="shared" si="16"/>
        <v>147.4</v>
      </c>
      <c r="S44" s="16">
        <f t="shared" si="17"/>
        <v>2220.5633802816901</v>
      </c>
      <c r="T44" s="16">
        <f t="shared" si="18"/>
        <v>5171</v>
      </c>
      <c r="U44" s="16">
        <v>2950</v>
      </c>
    </row>
    <row r="45" spans="1:21" x14ac:dyDescent="0.25">
      <c r="A45" s="24">
        <v>103</v>
      </c>
      <c r="B45" s="16">
        <v>902</v>
      </c>
      <c r="C45" s="16">
        <v>55</v>
      </c>
      <c r="D45" s="16">
        <v>516</v>
      </c>
      <c r="E45" s="16">
        <v>300</v>
      </c>
      <c r="F45" s="16">
        <v>634.9</v>
      </c>
      <c r="G45" s="16">
        <f t="shared" si="19"/>
        <v>245</v>
      </c>
      <c r="H45" s="16">
        <v>10</v>
      </c>
      <c r="I45" s="16">
        <f t="shared" si="12"/>
        <v>3352</v>
      </c>
      <c r="J45" s="16"/>
      <c r="K45" s="16">
        <f t="shared" si="21"/>
        <v>334.9</v>
      </c>
      <c r="L45" s="16">
        <f t="shared" si="20"/>
        <v>4251</v>
      </c>
      <c r="M45" s="16">
        <f t="shared" si="13"/>
        <v>7603</v>
      </c>
      <c r="N45" s="16"/>
      <c r="O45" s="16">
        <f t="shared" si="14"/>
        <v>7603</v>
      </c>
      <c r="P45" s="16">
        <f t="shared" si="15"/>
        <v>746.56338028169012</v>
      </c>
      <c r="Q45" s="16">
        <v>1009</v>
      </c>
      <c r="R45" s="16">
        <f t="shared" si="16"/>
        <v>374.1</v>
      </c>
      <c r="S45" s="16">
        <f t="shared" si="17"/>
        <v>4487.5633802816901</v>
      </c>
      <c r="T45" s="16">
        <f t="shared" si="18"/>
        <v>12091</v>
      </c>
      <c r="U45" s="16"/>
    </row>
    <row r="46" spans="1:21" x14ac:dyDescent="0.25">
      <c r="A46" s="24">
        <v>104</v>
      </c>
      <c r="B46" s="16">
        <v>902</v>
      </c>
      <c r="C46" s="16">
        <v>65</v>
      </c>
      <c r="D46" s="16">
        <v>412</v>
      </c>
      <c r="E46" s="16">
        <v>250</v>
      </c>
      <c r="F46" s="16">
        <v>510</v>
      </c>
      <c r="G46" s="16">
        <f t="shared" si="19"/>
        <v>185</v>
      </c>
      <c r="H46" s="16">
        <v>10</v>
      </c>
      <c r="I46" s="16">
        <f t="shared" si="12"/>
        <v>2752</v>
      </c>
      <c r="J46" s="16"/>
      <c r="K46" s="16">
        <f t="shared" si="21"/>
        <v>260</v>
      </c>
      <c r="L46" s="16">
        <f t="shared" si="20"/>
        <v>3502</v>
      </c>
      <c r="M46" s="16">
        <f t="shared" si="13"/>
        <v>6254</v>
      </c>
      <c r="N46" s="16"/>
      <c r="O46" s="16">
        <f t="shared" si="14"/>
        <v>6254</v>
      </c>
      <c r="P46" s="16">
        <f t="shared" si="15"/>
        <v>746.56338028169012</v>
      </c>
      <c r="Q46" s="16">
        <v>827.9</v>
      </c>
      <c r="R46" s="16">
        <f t="shared" si="16"/>
        <v>317.89999999999998</v>
      </c>
      <c r="S46" s="16">
        <f t="shared" si="17"/>
        <v>3925.5633802816901</v>
      </c>
      <c r="T46" s="16">
        <f t="shared" si="18"/>
        <v>10180</v>
      </c>
      <c r="U46" s="16"/>
    </row>
    <row r="47" spans="1:21" x14ac:dyDescent="0.25">
      <c r="A47" s="24">
        <v>105</v>
      </c>
      <c r="B47" s="16">
        <v>902</v>
      </c>
      <c r="C47" s="16">
        <v>1320</v>
      </c>
      <c r="D47" s="16">
        <v>1600</v>
      </c>
      <c r="E47" s="16">
        <v>1450</v>
      </c>
      <c r="F47" s="16">
        <v>1684.7</v>
      </c>
      <c r="G47" s="16">
        <f t="shared" si="19"/>
        <v>130</v>
      </c>
      <c r="H47" s="16">
        <v>10</v>
      </c>
      <c r="I47" s="16">
        <f t="shared" si="12"/>
        <v>2202</v>
      </c>
      <c r="J47" s="16"/>
      <c r="K47" s="16">
        <f t="shared" si="21"/>
        <v>234.70000000000005</v>
      </c>
      <c r="L47" s="16">
        <f t="shared" si="20"/>
        <v>3249.0000000000005</v>
      </c>
      <c r="M47" s="16">
        <f t="shared" si="13"/>
        <v>5451</v>
      </c>
      <c r="N47" s="15">
        <v>1225</v>
      </c>
      <c r="O47" s="16">
        <f t="shared" si="14"/>
        <v>4226</v>
      </c>
      <c r="P47" s="16">
        <f t="shared" si="15"/>
        <v>746.56338028169012</v>
      </c>
      <c r="Q47" s="16">
        <v>1960</v>
      </c>
      <c r="R47" s="16">
        <f t="shared" si="16"/>
        <v>275.29999999999995</v>
      </c>
      <c r="S47" s="16">
        <f t="shared" si="17"/>
        <v>3499.5633802816897</v>
      </c>
      <c r="T47" s="16">
        <f t="shared" si="18"/>
        <v>7726</v>
      </c>
      <c r="U47" s="16">
        <v>7726</v>
      </c>
    </row>
    <row r="48" spans="1:21" x14ac:dyDescent="0.25">
      <c r="A48" s="24">
        <v>106</v>
      </c>
      <c r="B48" s="16">
        <v>902</v>
      </c>
      <c r="C48" s="16">
        <v>0</v>
      </c>
      <c r="D48" s="16">
        <v>6</v>
      </c>
      <c r="E48" s="16">
        <v>6</v>
      </c>
      <c r="F48" s="16">
        <v>6.7</v>
      </c>
      <c r="G48" s="16">
        <f t="shared" si="19"/>
        <v>6</v>
      </c>
      <c r="H48" s="16">
        <v>10</v>
      </c>
      <c r="I48" s="16">
        <f t="shared" si="12"/>
        <v>962</v>
      </c>
      <c r="J48" s="16"/>
      <c r="K48" s="16">
        <f t="shared" si="21"/>
        <v>0.70000000000000018</v>
      </c>
      <c r="L48" s="16">
        <f t="shared" si="20"/>
        <v>909</v>
      </c>
      <c r="M48" s="16">
        <f t="shared" si="13"/>
        <v>1871</v>
      </c>
      <c r="N48" s="16">
        <v>1871</v>
      </c>
      <c r="O48" s="16">
        <f t="shared" si="14"/>
        <v>0</v>
      </c>
      <c r="P48" s="16">
        <f t="shared" si="15"/>
        <v>746.56338028169012</v>
      </c>
      <c r="Q48" s="16">
        <v>8.3000000000000007</v>
      </c>
      <c r="R48" s="16">
        <f t="shared" si="16"/>
        <v>1.6000000000000005</v>
      </c>
      <c r="S48" s="16">
        <f t="shared" si="17"/>
        <v>762.56338028169012</v>
      </c>
      <c r="T48" s="16">
        <f t="shared" si="18"/>
        <v>763</v>
      </c>
      <c r="U48" s="16"/>
    </row>
    <row r="49" spans="1:21" x14ac:dyDescent="0.25">
      <c r="A49" s="24" t="s">
        <v>42</v>
      </c>
      <c r="B49" s="16">
        <v>902</v>
      </c>
      <c r="C49" s="16">
        <v>0</v>
      </c>
      <c r="D49" s="16">
        <v>9</v>
      </c>
      <c r="E49" s="16">
        <v>9</v>
      </c>
      <c r="F49" s="16">
        <v>10.5</v>
      </c>
      <c r="G49" s="16">
        <f t="shared" si="19"/>
        <v>9</v>
      </c>
      <c r="H49" s="16">
        <v>10</v>
      </c>
      <c r="I49" s="16">
        <f t="shared" si="12"/>
        <v>992</v>
      </c>
      <c r="J49" s="16"/>
      <c r="K49" s="16">
        <f t="shared" si="21"/>
        <v>1.5</v>
      </c>
      <c r="L49" s="16">
        <f t="shared" si="20"/>
        <v>917</v>
      </c>
      <c r="M49" s="16">
        <f t="shared" si="13"/>
        <v>1909</v>
      </c>
      <c r="N49" s="16"/>
      <c r="O49" s="16">
        <f t="shared" si="14"/>
        <v>1909</v>
      </c>
      <c r="P49" s="16">
        <f t="shared" si="15"/>
        <v>746.56338028169012</v>
      </c>
      <c r="Q49" s="16">
        <v>12.1</v>
      </c>
      <c r="R49" s="16">
        <f t="shared" si="16"/>
        <v>1.5999999999999996</v>
      </c>
      <c r="S49" s="16">
        <f t="shared" si="17"/>
        <v>762.56338028169012</v>
      </c>
      <c r="T49" s="16">
        <f t="shared" si="18"/>
        <v>2672</v>
      </c>
      <c r="U49" s="16"/>
    </row>
    <row r="50" spans="1:21" x14ac:dyDescent="0.25">
      <c r="A50" s="24">
        <v>107</v>
      </c>
      <c r="B50" s="16">
        <v>902</v>
      </c>
      <c r="C50" s="16">
        <v>0</v>
      </c>
      <c r="D50" s="16">
        <v>0</v>
      </c>
      <c r="E50" s="16">
        <v>0</v>
      </c>
      <c r="F50" s="16">
        <v>7</v>
      </c>
      <c r="G50" s="16">
        <f t="shared" si="19"/>
        <v>0</v>
      </c>
      <c r="H50" s="16">
        <v>10</v>
      </c>
      <c r="I50" s="16">
        <f t="shared" si="12"/>
        <v>902</v>
      </c>
      <c r="J50" s="16"/>
      <c r="K50" s="16">
        <f t="shared" si="21"/>
        <v>7</v>
      </c>
      <c r="L50" s="16">
        <f t="shared" si="20"/>
        <v>972</v>
      </c>
      <c r="M50" s="16">
        <f t="shared" si="13"/>
        <v>1874</v>
      </c>
      <c r="N50" s="16">
        <v>1874</v>
      </c>
      <c r="O50" s="16">
        <f t="shared" si="14"/>
        <v>0</v>
      </c>
      <c r="P50" s="16">
        <f t="shared" si="15"/>
        <v>746.56338028169012</v>
      </c>
      <c r="Q50" s="16">
        <v>8.6999999999999993</v>
      </c>
      <c r="R50" s="16">
        <f t="shared" si="16"/>
        <v>1.6999999999999993</v>
      </c>
      <c r="S50" s="16">
        <f t="shared" si="17"/>
        <v>763.56338028169012</v>
      </c>
      <c r="T50" s="16">
        <f t="shared" si="18"/>
        <v>764</v>
      </c>
      <c r="U50" s="16">
        <v>764</v>
      </c>
    </row>
    <row r="51" spans="1:21" x14ac:dyDescent="0.25">
      <c r="A51" s="24">
        <v>108</v>
      </c>
      <c r="B51" s="16">
        <v>902</v>
      </c>
      <c r="C51" s="16">
        <v>53</v>
      </c>
      <c r="D51" s="16">
        <v>58</v>
      </c>
      <c r="E51" s="16">
        <v>53</v>
      </c>
      <c r="F51" s="16">
        <v>61.6</v>
      </c>
      <c r="G51" s="16">
        <f t="shared" si="19"/>
        <v>0</v>
      </c>
      <c r="H51" s="16">
        <v>10</v>
      </c>
      <c r="I51" s="16">
        <f t="shared" si="12"/>
        <v>902</v>
      </c>
      <c r="J51" s="16"/>
      <c r="K51" s="16">
        <f t="shared" si="21"/>
        <v>8.6000000000000014</v>
      </c>
      <c r="L51" s="16">
        <f t="shared" si="20"/>
        <v>988</v>
      </c>
      <c r="M51" s="16">
        <f t="shared" si="13"/>
        <v>1890</v>
      </c>
      <c r="N51" s="16"/>
      <c r="O51" s="16">
        <f t="shared" si="14"/>
        <v>1890</v>
      </c>
      <c r="P51" s="16">
        <f t="shared" si="15"/>
        <v>746.56338028169012</v>
      </c>
      <c r="Q51" s="16">
        <v>66.099999999999994</v>
      </c>
      <c r="R51" s="16">
        <f t="shared" si="16"/>
        <v>4.4999999999999929</v>
      </c>
      <c r="S51" s="16">
        <f t="shared" si="17"/>
        <v>791.56338028169</v>
      </c>
      <c r="T51" s="16">
        <f t="shared" si="18"/>
        <v>2682</v>
      </c>
      <c r="U51" s="16"/>
    </row>
    <row r="52" spans="1:21" x14ac:dyDescent="0.25">
      <c r="A52" s="24" t="s">
        <v>43</v>
      </c>
      <c r="B52" s="16">
        <v>902</v>
      </c>
      <c r="C52" s="16">
        <v>41</v>
      </c>
      <c r="D52" s="16">
        <v>46</v>
      </c>
      <c r="E52" s="16">
        <v>41</v>
      </c>
      <c r="F52" s="16">
        <v>48</v>
      </c>
      <c r="G52" s="16">
        <f t="shared" si="19"/>
        <v>0</v>
      </c>
      <c r="H52" s="16">
        <v>10</v>
      </c>
      <c r="I52" s="16">
        <f t="shared" si="12"/>
        <v>902</v>
      </c>
      <c r="J52" s="16"/>
      <c r="K52" s="16">
        <f t="shared" si="21"/>
        <v>7</v>
      </c>
      <c r="L52" s="16">
        <f t="shared" si="20"/>
        <v>972</v>
      </c>
      <c r="M52" s="16">
        <f t="shared" si="13"/>
        <v>1874</v>
      </c>
      <c r="N52" s="16"/>
      <c r="O52" s="16">
        <f t="shared" si="14"/>
        <v>1874</v>
      </c>
      <c r="P52" s="16">
        <f t="shared" si="15"/>
        <v>746.56338028169012</v>
      </c>
      <c r="Q52" s="16">
        <v>52.1</v>
      </c>
      <c r="R52" s="16">
        <f t="shared" si="16"/>
        <v>4.1000000000000014</v>
      </c>
      <c r="S52" s="16">
        <f t="shared" si="17"/>
        <v>787.56338028169012</v>
      </c>
      <c r="T52" s="16">
        <f t="shared" si="18"/>
        <v>2662</v>
      </c>
      <c r="U52" s="16">
        <v>2662</v>
      </c>
    </row>
    <row r="53" spans="1:21" x14ac:dyDescent="0.25">
      <c r="A53" s="24">
        <v>109</v>
      </c>
      <c r="B53" s="16">
        <v>902</v>
      </c>
      <c r="C53" s="16">
        <v>0</v>
      </c>
      <c r="D53" s="16">
        <v>0</v>
      </c>
      <c r="E53" s="16">
        <v>0</v>
      </c>
      <c r="F53" s="16">
        <v>8.4</v>
      </c>
      <c r="G53" s="16">
        <f t="shared" si="19"/>
        <v>0</v>
      </c>
      <c r="H53" s="16">
        <v>10</v>
      </c>
      <c r="I53" s="16">
        <f t="shared" si="12"/>
        <v>902</v>
      </c>
      <c r="J53" s="16"/>
      <c r="K53" s="16">
        <f t="shared" si="21"/>
        <v>8.4</v>
      </c>
      <c r="L53" s="16">
        <f t="shared" si="20"/>
        <v>986</v>
      </c>
      <c r="M53" s="16">
        <f t="shared" si="13"/>
        <v>1888</v>
      </c>
      <c r="N53" s="16">
        <v>1888</v>
      </c>
      <c r="O53" s="16">
        <f t="shared" si="14"/>
        <v>0</v>
      </c>
      <c r="P53" s="16">
        <f t="shared" si="15"/>
        <v>746.56338028169012</v>
      </c>
      <c r="Q53" s="16">
        <v>10.1</v>
      </c>
      <c r="R53" s="16">
        <f t="shared" si="16"/>
        <v>1.6999999999999993</v>
      </c>
      <c r="S53" s="16">
        <f t="shared" si="17"/>
        <v>763.56338028169012</v>
      </c>
      <c r="T53" s="16">
        <f t="shared" si="18"/>
        <v>764</v>
      </c>
      <c r="U53" s="16">
        <v>764</v>
      </c>
    </row>
    <row r="54" spans="1:21" x14ac:dyDescent="0.25">
      <c r="A54" s="24">
        <v>110</v>
      </c>
      <c r="B54" s="16">
        <v>902</v>
      </c>
      <c r="C54" s="16">
        <v>6</v>
      </c>
      <c r="D54" s="16">
        <v>6</v>
      </c>
      <c r="E54" s="16">
        <v>6</v>
      </c>
      <c r="F54" s="16">
        <v>7.1</v>
      </c>
      <c r="G54" s="16">
        <f t="shared" si="19"/>
        <v>0</v>
      </c>
      <c r="H54" s="16">
        <v>10</v>
      </c>
      <c r="I54" s="16">
        <f t="shared" si="12"/>
        <v>902</v>
      </c>
      <c r="J54" s="16"/>
      <c r="K54" s="16">
        <f t="shared" si="21"/>
        <v>1.0999999999999996</v>
      </c>
      <c r="L54" s="16">
        <f t="shared" si="20"/>
        <v>913</v>
      </c>
      <c r="M54" s="16">
        <f t="shared" si="13"/>
        <v>1815</v>
      </c>
      <c r="N54" s="16"/>
      <c r="O54" s="16">
        <f t="shared" si="14"/>
        <v>1815</v>
      </c>
      <c r="P54" s="16">
        <f t="shared" si="15"/>
        <v>746.56338028169012</v>
      </c>
      <c r="Q54" s="16">
        <v>8.6999999999999993</v>
      </c>
      <c r="R54" s="16">
        <f t="shared" si="16"/>
        <v>1.5999999999999996</v>
      </c>
      <c r="S54" s="16">
        <f t="shared" si="17"/>
        <v>762.56338028169012</v>
      </c>
      <c r="T54" s="16">
        <f t="shared" si="18"/>
        <v>2578</v>
      </c>
      <c r="U54" s="16"/>
    </row>
    <row r="55" spans="1:21" x14ac:dyDescent="0.25">
      <c r="A55" s="24">
        <v>111</v>
      </c>
      <c r="B55" s="16">
        <v>902</v>
      </c>
      <c r="C55" s="16">
        <v>3</v>
      </c>
      <c r="D55" s="16">
        <v>3</v>
      </c>
      <c r="E55" s="16">
        <v>3</v>
      </c>
      <c r="F55" s="16">
        <v>7.5</v>
      </c>
      <c r="G55" s="16">
        <f t="shared" si="19"/>
        <v>0</v>
      </c>
      <c r="H55" s="16">
        <v>10</v>
      </c>
      <c r="I55" s="16">
        <f t="shared" si="12"/>
        <v>902</v>
      </c>
      <c r="J55" s="16"/>
      <c r="K55" s="16">
        <f t="shared" si="21"/>
        <v>4.5</v>
      </c>
      <c r="L55" s="16">
        <f t="shared" si="20"/>
        <v>947</v>
      </c>
      <c r="M55" s="16">
        <f t="shared" si="13"/>
        <v>1849</v>
      </c>
      <c r="N55" s="16">
        <v>1849</v>
      </c>
      <c r="O55" s="16">
        <f t="shared" si="14"/>
        <v>0</v>
      </c>
      <c r="P55" s="16">
        <f t="shared" si="15"/>
        <v>746.56338028169012</v>
      </c>
      <c r="Q55" s="16">
        <v>9.1999999999999993</v>
      </c>
      <c r="R55" s="16">
        <f t="shared" si="16"/>
        <v>1.6999999999999993</v>
      </c>
      <c r="S55" s="16">
        <f t="shared" si="17"/>
        <v>763.56338028169012</v>
      </c>
      <c r="T55" s="16">
        <f t="shared" si="18"/>
        <v>764</v>
      </c>
      <c r="U55" s="16">
        <v>764</v>
      </c>
    </row>
    <row r="56" spans="1:21" x14ac:dyDescent="0.25">
      <c r="A56" s="24">
        <v>112</v>
      </c>
      <c r="B56" s="16">
        <v>902</v>
      </c>
      <c r="C56" s="16">
        <v>14</v>
      </c>
      <c r="D56" s="16">
        <v>14</v>
      </c>
      <c r="E56" s="16">
        <v>14</v>
      </c>
      <c r="F56" s="16">
        <v>15.5</v>
      </c>
      <c r="G56" s="16">
        <f t="shared" si="19"/>
        <v>0</v>
      </c>
      <c r="H56" s="16">
        <v>10</v>
      </c>
      <c r="I56" s="16">
        <f t="shared" si="12"/>
        <v>902</v>
      </c>
      <c r="J56" s="16"/>
      <c r="K56" s="16">
        <f t="shared" si="21"/>
        <v>1.5</v>
      </c>
      <c r="L56" s="16">
        <f t="shared" si="20"/>
        <v>917</v>
      </c>
      <c r="M56" s="16">
        <f t="shared" si="13"/>
        <v>1819</v>
      </c>
      <c r="N56" s="16"/>
      <c r="O56" s="16">
        <f t="shared" si="14"/>
        <v>1819</v>
      </c>
      <c r="P56" s="16">
        <f t="shared" si="15"/>
        <v>746.56338028169012</v>
      </c>
      <c r="Q56" s="16">
        <v>17</v>
      </c>
      <c r="R56" s="16">
        <f t="shared" si="16"/>
        <v>1.5</v>
      </c>
      <c r="S56" s="16">
        <f t="shared" si="17"/>
        <v>761.56338028169012</v>
      </c>
      <c r="T56" s="16">
        <f t="shared" si="18"/>
        <v>2581</v>
      </c>
      <c r="U56" s="16"/>
    </row>
    <row r="57" spans="1:21" x14ac:dyDescent="0.25">
      <c r="A57" s="24" t="s">
        <v>44</v>
      </c>
      <c r="B57" s="16">
        <v>902</v>
      </c>
      <c r="C57" s="16">
        <v>43</v>
      </c>
      <c r="D57" s="16">
        <v>55</v>
      </c>
      <c r="E57" s="16">
        <v>46</v>
      </c>
      <c r="F57" s="16">
        <v>56.9</v>
      </c>
      <c r="G57" s="16">
        <f t="shared" si="19"/>
        <v>3</v>
      </c>
      <c r="H57" s="16">
        <v>10</v>
      </c>
      <c r="I57" s="16">
        <f t="shared" si="12"/>
        <v>932</v>
      </c>
      <c r="J57" s="16"/>
      <c r="K57" s="16">
        <f t="shared" si="21"/>
        <v>10.899999999999999</v>
      </c>
      <c r="L57" s="16">
        <f t="shared" si="20"/>
        <v>1011</v>
      </c>
      <c r="M57" s="16">
        <f t="shared" si="13"/>
        <v>1943</v>
      </c>
      <c r="N57" s="16"/>
      <c r="O57" s="16">
        <f t="shared" si="14"/>
        <v>1943</v>
      </c>
      <c r="P57" s="16">
        <f t="shared" si="15"/>
        <v>746.56338028169012</v>
      </c>
      <c r="Q57" s="16">
        <v>58.6</v>
      </c>
      <c r="R57" s="16">
        <f t="shared" si="16"/>
        <v>1.7000000000000028</v>
      </c>
      <c r="S57" s="16">
        <f t="shared" si="17"/>
        <v>763.56338028169012</v>
      </c>
      <c r="T57" s="16">
        <f t="shared" si="18"/>
        <v>2707</v>
      </c>
      <c r="U57" s="16">
        <v>2707</v>
      </c>
    </row>
    <row r="58" spans="1:21" x14ac:dyDescent="0.25">
      <c r="A58" s="24">
        <v>114</v>
      </c>
      <c r="B58" s="16">
        <v>902</v>
      </c>
      <c r="C58" s="16">
        <v>5</v>
      </c>
      <c r="D58" s="16">
        <v>41</v>
      </c>
      <c r="E58" s="16">
        <v>27</v>
      </c>
      <c r="F58" s="16">
        <v>42.5</v>
      </c>
      <c r="G58" s="16">
        <f t="shared" si="19"/>
        <v>22</v>
      </c>
      <c r="H58" s="16">
        <v>10</v>
      </c>
      <c r="I58" s="16">
        <f t="shared" si="12"/>
        <v>1122</v>
      </c>
      <c r="J58" s="16"/>
      <c r="K58" s="16">
        <v>0</v>
      </c>
      <c r="L58" s="16">
        <f t="shared" si="20"/>
        <v>902</v>
      </c>
      <c r="M58" s="16">
        <f t="shared" si="13"/>
        <v>2024</v>
      </c>
      <c r="N58" s="16"/>
      <c r="O58" s="16">
        <f t="shared" si="14"/>
        <v>2024</v>
      </c>
      <c r="P58" s="16">
        <f t="shared" si="15"/>
        <v>746.56338028169012</v>
      </c>
      <c r="Q58" s="16">
        <v>44</v>
      </c>
      <c r="R58" s="16">
        <f t="shared" si="16"/>
        <v>1.5</v>
      </c>
      <c r="S58" s="16">
        <f t="shared" si="17"/>
        <v>761.56338028169012</v>
      </c>
      <c r="T58" s="16">
        <f t="shared" si="18"/>
        <v>2786</v>
      </c>
      <c r="U58" s="16"/>
    </row>
    <row r="59" spans="1:21" x14ac:dyDescent="0.25">
      <c r="A59" s="24" t="s">
        <v>45</v>
      </c>
      <c r="B59" s="16">
        <v>902</v>
      </c>
      <c r="C59" s="16">
        <v>0</v>
      </c>
      <c r="D59" s="16">
        <v>12</v>
      </c>
      <c r="E59" s="16">
        <v>6</v>
      </c>
      <c r="F59" s="16">
        <v>13.4</v>
      </c>
      <c r="G59" s="16">
        <f t="shared" si="19"/>
        <v>6</v>
      </c>
      <c r="H59" s="16">
        <v>10</v>
      </c>
      <c r="I59" s="16">
        <f t="shared" si="12"/>
        <v>962</v>
      </c>
      <c r="J59" s="16"/>
      <c r="K59" s="16">
        <f t="shared" ref="K59:K71" si="22">F59-E59</f>
        <v>7.4</v>
      </c>
      <c r="L59" s="16">
        <f t="shared" si="20"/>
        <v>976</v>
      </c>
      <c r="M59" s="16">
        <f t="shared" si="13"/>
        <v>1938</v>
      </c>
      <c r="N59" s="16">
        <v>1938</v>
      </c>
      <c r="O59" s="16">
        <f t="shared" si="14"/>
        <v>0</v>
      </c>
      <c r="P59" s="16">
        <f t="shared" si="15"/>
        <v>746.56338028169012</v>
      </c>
      <c r="Q59" s="16">
        <v>16.100000000000001</v>
      </c>
      <c r="R59" s="16">
        <f t="shared" si="16"/>
        <v>2.7000000000000011</v>
      </c>
      <c r="S59" s="16">
        <f t="shared" si="17"/>
        <v>773.56338028169012</v>
      </c>
      <c r="T59" s="16">
        <f t="shared" si="18"/>
        <v>774</v>
      </c>
      <c r="U59" s="16">
        <v>774</v>
      </c>
    </row>
    <row r="60" spans="1:21" x14ac:dyDescent="0.25">
      <c r="A60" s="24" t="s">
        <v>46</v>
      </c>
      <c r="B60" s="16">
        <v>902</v>
      </c>
      <c r="C60" s="16">
        <v>62</v>
      </c>
      <c r="D60" s="16">
        <v>80</v>
      </c>
      <c r="E60" s="16">
        <v>70</v>
      </c>
      <c r="F60" s="16">
        <v>85.7</v>
      </c>
      <c r="G60" s="16">
        <f t="shared" si="19"/>
        <v>8</v>
      </c>
      <c r="H60" s="16">
        <v>10</v>
      </c>
      <c r="I60" s="16">
        <f t="shared" si="12"/>
        <v>982</v>
      </c>
      <c r="J60" s="16"/>
      <c r="K60" s="16">
        <f t="shared" si="22"/>
        <v>15.700000000000003</v>
      </c>
      <c r="L60" s="16">
        <f t="shared" si="20"/>
        <v>1059</v>
      </c>
      <c r="M60" s="16">
        <f t="shared" si="13"/>
        <v>2041</v>
      </c>
      <c r="N60" s="16">
        <v>2041</v>
      </c>
      <c r="O60" s="16">
        <f t="shared" si="14"/>
        <v>0</v>
      </c>
      <c r="P60" s="16">
        <f t="shared" si="15"/>
        <v>746.56338028169012</v>
      </c>
      <c r="Q60" s="16">
        <v>112.5</v>
      </c>
      <c r="R60" s="16">
        <f t="shared" si="16"/>
        <v>26.799999999999997</v>
      </c>
      <c r="S60" s="16">
        <f t="shared" si="17"/>
        <v>1014.5633802816901</v>
      </c>
      <c r="T60" s="16">
        <f t="shared" si="18"/>
        <v>1015</v>
      </c>
      <c r="U60" s="16">
        <v>1015</v>
      </c>
    </row>
    <row r="61" spans="1:21" x14ac:dyDescent="0.25">
      <c r="A61" s="24">
        <v>115</v>
      </c>
      <c r="B61" s="16">
        <v>902</v>
      </c>
      <c r="C61" s="16">
        <v>1</v>
      </c>
      <c r="D61" s="16">
        <v>1</v>
      </c>
      <c r="E61" s="16">
        <v>1</v>
      </c>
      <c r="F61" s="16">
        <v>6.3</v>
      </c>
      <c r="G61" s="16">
        <f t="shared" si="19"/>
        <v>0</v>
      </c>
      <c r="H61" s="16">
        <v>10</v>
      </c>
      <c r="I61" s="16">
        <f t="shared" si="12"/>
        <v>902</v>
      </c>
      <c r="J61" s="16"/>
      <c r="K61" s="16">
        <f t="shared" si="22"/>
        <v>5.3</v>
      </c>
      <c r="L61" s="16">
        <f t="shared" si="20"/>
        <v>955</v>
      </c>
      <c r="M61" s="16">
        <f t="shared" si="13"/>
        <v>1857</v>
      </c>
      <c r="N61" s="16"/>
      <c r="O61" s="16">
        <f t="shared" si="14"/>
        <v>1857</v>
      </c>
      <c r="P61" s="16">
        <f t="shared" si="15"/>
        <v>746.56338028169012</v>
      </c>
      <c r="Q61" s="16">
        <v>7.9</v>
      </c>
      <c r="R61" s="16">
        <f t="shared" si="16"/>
        <v>1.6000000000000005</v>
      </c>
      <c r="S61" s="16">
        <f t="shared" si="17"/>
        <v>762.56338028169012</v>
      </c>
      <c r="T61" s="16">
        <f t="shared" si="18"/>
        <v>2620</v>
      </c>
      <c r="U61" s="16"/>
    </row>
    <row r="62" spans="1:21" x14ac:dyDescent="0.25">
      <c r="A62" s="24">
        <v>116</v>
      </c>
      <c r="B62" s="16">
        <v>902</v>
      </c>
      <c r="C62" s="16">
        <v>1</v>
      </c>
      <c r="D62" s="16">
        <v>1</v>
      </c>
      <c r="E62" s="16">
        <v>1</v>
      </c>
      <c r="F62" s="16">
        <v>3.4</v>
      </c>
      <c r="G62" s="16">
        <f t="shared" si="19"/>
        <v>0</v>
      </c>
      <c r="H62" s="16">
        <v>10</v>
      </c>
      <c r="I62" s="16">
        <f t="shared" si="12"/>
        <v>902</v>
      </c>
      <c r="J62" s="16"/>
      <c r="K62" s="16">
        <f t="shared" si="22"/>
        <v>2.4</v>
      </c>
      <c r="L62" s="16">
        <f t="shared" si="20"/>
        <v>926</v>
      </c>
      <c r="M62" s="16">
        <f t="shared" si="13"/>
        <v>1828</v>
      </c>
      <c r="N62" s="16"/>
      <c r="O62" s="16">
        <f t="shared" si="14"/>
        <v>1828</v>
      </c>
      <c r="P62" s="16">
        <f t="shared" si="15"/>
        <v>746.56338028169012</v>
      </c>
      <c r="Q62" s="16">
        <v>4.2</v>
      </c>
      <c r="R62" s="16">
        <f t="shared" si="16"/>
        <v>0.80000000000000027</v>
      </c>
      <c r="S62" s="16">
        <f t="shared" si="17"/>
        <v>754.56338028169012</v>
      </c>
      <c r="T62" s="16">
        <f t="shared" si="18"/>
        <v>2583</v>
      </c>
      <c r="U62" s="16"/>
    </row>
    <row r="63" spans="1:21" x14ac:dyDescent="0.25">
      <c r="A63" s="24">
        <v>117</v>
      </c>
      <c r="B63" s="16">
        <v>902</v>
      </c>
      <c r="C63" s="16">
        <v>30</v>
      </c>
      <c r="D63" s="16">
        <v>36</v>
      </c>
      <c r="E63" s="16">
        <v>30</v>
      </c>
      <c r="F63" s="16">
        <v>37.200000000000003</v>
      </c>
      <c r="G63" s="16">
        <f t="shared" si="19"/>
        <v>0</v>
      </c>
      <c r="H63" s="16">
        <v>10</v>
      </c>
      <c r="I63" s="16">
        <f t="shared" si="12"/>
        <v>902</v>
      </c>
      <c r="J63" s="16"/>
      <c r="K63" s="16">
        <f t="shared" si="22"/>
        <v>7.2000000000000028</v>
      </c>
      <c r="L63" s="16">
        <f t="shared" si="20"/>
        <v>974</v>
      </c>
      <c r="M63" s="16">
        <f t="shared" si="13"/>
        <v>1876</v>
      </c>
      <c r="N63" s="16"/>
      <c r="O63" s="16">
        <f t="shared" si="14"/>
        <v>1876</v>
      </c>
      <c r="P63" s="16">
        <f t="shared" si="15"/>
        <v>746.56338028169012</v>
      </c>
      <c r="Q63" s="16">
        <v>39.799999999999997</v>
      </c>
      <c r="R63" s="16">
        <f t="shared" si="16"/>
        <v>2.5999999999999943</v>
      </c>
      <c r="S63" s="16">
        <f t="shared" si="17"/>
        <v>772.56338028169012</v>
      </c>
      <c r="T63" s="16">
        <f t="shared" si="18"/>
        <v>2649</v>
      </c>
      <c r="U63" s="16"/>
    </row>
    <row r="64" spans="1:21" x14ac:dyDescent="0.25">
      <c r="A64" s="24">
        <v>118</v>
      </c>
      <c r="B64" s="16">
        <v>902</v>
      </c>
      <c r="C64" s="16">
        <v>199</v>
      </c>
      <c r="D64" s="16">
        <v>213</v>
      </c>
      <c r="E64" s="16">
        <v>210</v>
      </c>
      <c r="F64" s="16">
        <v>217.1</v>
      </c>
      <c r="G64" s="16">
        <f t="shared" si="19"/>
        <v>11</v>
      </c>
      <c r="H64" s="16">
        <v>10</v>
      </c>
      <c r="I64" s="16">
        <f t="shared" si="12"/>
        <v>1012</v>
      </c>
      <c r="J64" s="16"/>
      <c r="K64" s="16">
        <f t="shared" si="22"/>
        <v>7.0999999999999943</v>
      </c>
      <c r="L64" s="16">
        <f t="shared" si="20"/>
        <v>973</v>
      </c>
      <c r="M64" s="16">
        <f t="shared" si="13"/>
        <v>1985</v>
      </c>
      <c r="N64" s="16">
        <v>1985</v>
      </c>
      <c r="O64" s="16">
        <f t="shared" si="14"/>
        <v>0</v>
      </c>
      <c r="P64" s="16">
        <f t="shared" si="15"/>
        <v>746.56338028169012</v>
      </c>
      <c r="Q64" s="16">
        <v>228.9</v>
      </c>
      <c r="R64" s="16">
        <f t="shared" si="16"/>
        <v>11.800000000000011</v>
      </c>
      <c r="S64" s="16">
        <f t="shared" si="17"/>
        <v>864.56338028169023</v>
      </c>
      <c r="T64" s="16">
        <f t="shared" si="18"/>
        <v>865</v>
      </c>
      <c r="U64" s="16">
        <v>865</v>
      </c>
    </row>
    <row r="65" spans="1:21" x14ac:dyDescent="0.25">
      <c r="A65" s="24">
        <v>119</v>
      </c>
      <c r="B65" s="16">
        <v>902</v>
      </c>
      <c r="C65" s="16">
        <v>0</v>
      </c>
      <c r="D65" s="16">
        <v>0</v>
      </c>
      <c r="E65" s="16">
        <v>0</v>
      </c>
      <c r="F65" s="16">
        <v>0.6</v>
      </c>
      <c r="G65" s="16">
        <f t="shared" si="19"/>
        <v>0</v>
      </c>
      <c r="H65" s="16">
        <v>10</v>
      </c>
      <c r="I65" s="16">
        <f t="shared" si="12"/>
        <v>902</v>
      </c>
      <c r="J65" s="16"/>
      <c r="K65" s="16">
        <f t="shared" si="22"/>
        <v>0.6</v>
      </c>
      <c r="L65" s="16">
        <f t="shared" si="20"/>
        <v>908</v>
      </c>
      <c r="M65" s="16">
        <f t="shared" si="13"/>
        <v>1810</v>
      </c>
      <c r="N65" s="16"/>
      <c r="O65" s="16">
        <f t="shared" si="14"/>
        <v>1810</v>
      </c>
      <c r="P65" s="16">
        <f t="shared" si="15"/>
        <v>746.56338028169012</v>
      </c>
      <c r="Q65" s="16">
        <v>0.6</v>
      </c>
      <c r="R65" s="16">
        <f t="shared" si="16"/>
        <v>0</v>
      </c>
      <c r="S65" s="16">
        <f t="shared" si="17"/>
        <v>746.56338028169012</v>
      </c>
      <c r="T65" s="16">
        <f t="shared" si="18"/>
        <v>2557</v>
      </c>
      <c r="U65" s="16">
        <v>2557</v>
      </c>
    </row>
    <row r="66" spans="1:21" x14ac:dyDescent="0.25">
      <c r="A66" s="24">
        <v>120</v>
      </c>
      <c r="B66" s="16">
        <v>902</v>
      </c>
      <c r="C66" s="16">
        <v>23</v>
      </c>
      <c r="D66" s="16">
        <v>23</v>
      </c>
      <c r="E66" s="16">
        <v>23</v>
      </c>
      <c r="F66" s="16">
        <v>31.3</v>
      </c>
      <c r="G66" s="16">
        <f t="shared" si="19"/>
        <v>0</v>
      </c>
      <c r="H66" s="16">
        <v>10</v>
      </c>
      <c r="I66" s="16">
        <f t="shared" ref="I66:I72" si="23">B66+G66*H66</f>
        <v>902</v>
      </c>
      <c r="J66" s="16"/>
      <c r="K66" s="16">
        <f t="shared" si="22"/>
        <v>8.3000000000000007</v>
      </c>
      <c r="L66" s="16">
        <f t="shared" si="20"/>
        <v>985</v>
      </c>
      <c r="M66" s="16">
        <f t="shared" ref="M66:M72" si="24">I66+L66</f>
        <v>1887</v>
      </c>
      <c r="N66" s="16"/>
      <c r="O66" s="16">
        <f t="shared" ref="O66:O72" si="25">M66-N66</f>
        <v>1887</v>
      </c>
      <c r="P66" s="16">
        <f t="shared" ref="P66:P72" si="26">(49275+3731)/71</f>
        <v>746.56338028169012</v>
      </c>
      <c r="Q66" s="16">
        <v>31.3</v>
      </c>
      <c r="R66" s="16">
        <f t="shared" ref="R66:R72" si="27">Q66-F66</f>
        <v>0</v>
      </c>
      <c r="S66" s="16">
        <f t="shared" ref="S66:S72" si="28">P66+(R66*10)</f>
        <v>746.56338028169012</v>
      </c>
      <c r="T66" s="16">
        <f t="shared" ref="T66:T72" si="29">ROUND(O66+S66,0)</f>
        <v>2634</v>
      </c>
      <c r="U66" s="16">
        <v>2634</v>
      </c>
    </row>
    <row r="67" spans="1:21" x14ac:dyDescent="0.25">
      <c r="A67" s="24">
        <v>121</v>
      </c>
      <c r="B67" s="16">
        <v>902</v>
      </c>
      <c r="C67" s="16">
        <v>0</v>
      </c>
      <c r="D67" s="16">
        <v>0</v>
      </c>
      <c r="E67" s="16">
        <v>0</v>
      </c>
      <c r="F67" s="16">
        <v>0.2</v>
      </c>
      <c r="G67" s="16">
        <f t="shared" si="19"/>
        <v>0</v>
      </c>
      <c r="H67" s="16">
        <v>10</v>
      </c>
      <c r="I67" s="16">
        <f t="shared" si="23"/>
        <v>902</v>
      </c>
      <c r="J67" s="16"/>
      <c r="K67" s="16">
        <f t="shared" si="22"/>
        <v>0.2</v>
      </c>
      <c r="L67" s="16">
        <f t="shared" si="20"/>
        <v>904</v>
      </c>
      <c r="M67" s="16">
        <f t="shared" si="24"/>
        <v>1806</v>
      </c>
      <c r="N67" s="16">
        <v>1806</v>
      </c>
      <c r="O67" s="16">
        <f t="shared" si="25"/>
        <v>0</v>
      </c>
      <c r="P67" s="16">
        <f t="shared" si="26"/>
        <v>746.56338028169012</v>
      </c>
      <c r="Q67" s="16">
        <v>1.9</v>
      </c>
      <c r="R67" s="16">
        <f t="shared" si="27"/>
        <v>1.7</v>
      </c>
      <c r="S67" s="16">
        <f t="shared" si="28"/>
        <v>763.56338028169012</v>
      </c>
      <c r="T67" s="16">
        <f t="shared" si="29"/>
        <v>764</v>
      </c>
      <c r="U67" s="16"/>
    </row>
    <row r="68" spans="1:21" x14ac:dyDescent="0.25">
      <c r="A68" s="24" t="s">
        <v>149</v>
      </c>
      <c r="B68" s="16">
        <v>902</v>
      </c>
      <c r="C68" s="16">
        <v>965</v>
      </c>
      <c r="D68" s="16">
        <v>1301</v>
      </c>
      <c r="E68" s="16">
        <v>1180</v>
      </c>
      <c r="F68" s="16">
        <v>1444.1</v>
      </c>
      <c r="G68" s="16">
        <f t="shared" si="19"/>
        <v>215</v>
      </c>
      <c r="H68" s="16">
        <v>10</v>
      </c>
      <c r="I68" s="16">
        <f t="shared" si="23"/>
        <v>3052</v>
      </c>
      <c r="J68" s="16"/>
      <c r="K68" s="16">
        <f t="shared" si="22"/>
        <v>264.09999999999991</v>
      </c>
      <c r="L68" s="16">
        <f t="shared" si="20"/>
        <v>3542.9999999999991</v>
      </c>
      <c r="M68" s="16">
        <f t="shared" si="24"/>
        <v>6594.9999999999991</v>
      </c>
      <c r="N68" s="16">
        <v>6595</v>
      </c>
      <c r="O68" s="16">
        <f t="shared" si="25"/>
        <v>0</v>
      </c>
      <c r="P68" s="16">
        <f t="shared" si="26"/>
        <v>746.56338028169012</v>
      </c>
      <c r="Q68" s="16">
        <v>2038.5</v>
      </c>
      <c r="R68" s="16">
        <f t="shared" si="27"/>
        <v>594.40000000000009</v>
      </c>
      <c r="S68" s="16">
        <f t="shared" si="28"/>
        <v>6690.563380281691</v>
      </c>
      <c r="T68" s="16">
        <f t="shared" si="29"/>
        <v>6691</v>
      </c>
      <c r="U68" s="16"/>
    </row>
    <row r="69" spans="1:21" x14ac:dyDescent="0.25">
      <c r="A69" s="24">
        <v>123</v>
      </c>
      <c r="B69" s="16">
        <v>902</v>
      </c>
      <c r="C69" s="16">
        <v>3300</v>
      </c>
      <c r="D69" s="16">
        <v>5310</v>
      </c>
      <c r="E69" s="16">
        <v>4840</v>
      </c>
      <c r="F69" s="16">
        <v>5858.5119999999997</v>
      </c>
      <c r="G69" s="16">
        <f t="shared" si="19"/>
        <v>1540</v>
      </c>
      <c r="H69" s="16">
        <v>10</v>
      </c>
      <c r="I69" s="16">
        <f t="shared" si="23"/>
        <v>16302</v>
      </c>
      <c r="J69" s="16"/>
      <c r="K69" s="16">
        <f t="shared" si="22"/>
        <v>1018.5119999999997</v>
      </c>
      <c r="L69" s="16">
        <f t="shared" ref="L69:L72" si="30">902+K69*10</f>
        <v>11087.119999999997</v>
      </c>
      <c r="M69" s="16">
        <f t="shared" si="24"/>
        <v>27389.119999999995</v>
      </c>
      <c r="N69" s="16">
        <v>27389</v>
      </c>
      <c r="O69" s="16">
        <f t="shared" si="25"/>
        <v>0.11999999999534339</v>
      </c>
      <c r="P69" s="16">
        <f t="shared" si="26"/>
        <v>746.56338028169012</v>
      </c>
      <c r="Q69" s="16">
        <v>7385.2</v>
      </c>
      <c r="R69" s="16">
        <f t="shared" si="27"/>
        <v>1526.6880000000001</v>
      </c>
      <c r="S69" s="16">
        <f t="shared" si="28"/>
        <v>16013.443380281691</v>
      </c>
      <c r="T69" s="16">
        <f t="shared" si="29"/>
        <v>16014</v>
      </c>
      <c r="U69" s="16"/>
    </row>
    <row r="70" spans="1:21" x14ac:dyDescent="0.25">
      <c r="A70" s="24">
        <v>124</v>
      </c>
      <c r="B70" s="16">
        <v>902</v>
      </c>
      <c r="C70" s="16">
        <v>8</v>
      </c>
      <c r="D70" s="16">
        <v>38</v>
      </c>
      <c r="E70" s="16">
        <v>30</v>
      </c>
      <c r="F70" s="16">
        <v>43</v>
      </c>
      <c r="G70" s="16">
        <f t="shared" si="19"/>
        <v>22</v>
      </c>
      <c r="H70" s="16">
        <v>10</v>
      </c>
      <c r="I70" s="16">
        <f t="shared" si="23"/>
        <v>1122</v>
      </c>
      <c r="J70" s="16"/>
      <c r="K70" s="16">
        <f t="shared" si="22"/>
        <v>13</v>
      </c>
      <c r="L70" s="16">
        <f t="shared" si="30"/>
        <v>1032</v>
      </c>
      <c r="M70" s="16">
        <f t="shared" si="24"/>
        <v>2154</v>
      </c>
      <c r="N70" s="16">
        <v>2154</v>
      </c>
      <c r="O70" s="16">
        <f t="shared" si="25"/>
        <v>0</v>
      </c>
      <c r="P70" s="16">
        <f t="shared" si="26"/>
        <v>746.56338028169012</v>
      </c>
      <c r="Q70" s="16">
        <v>53.1</v>
      </c>
      <c r="R70" s="16">
        <f t="shared" si="27"/>
        <v>10.100000000000001</v>
      </c>
      <c r="S70" s="16">
        <f t="shared" si="28"/>
        <v>847.56338028169012</v>
      </c>
      <c r="T70" s="16">
        <f t="shared" si="29"/>
        <v>848</v>
      </c>
      <c r="U70" s="16">
        <v>848</v>
      </c>
    </row>
    <row r="71" spans="1:21" x14ac:dyDescent="0.25">
      <c r="A71" s="24">
        <v>125</v>
      </c>
      <c r="B71" s="16">
        <v>902</v>
      </c>
      <c r="C71" s="16">
        <v>14</v>
      </c>
      <c r="D71" s="16">
        <v>15</v>
      </c>
      <c r="E71" s="16">
        <v>15</v>
      </c>
      <c r="F71" s="16">
        <v>16.100000000000001</v>
      </c>
      <c r="G71" s="16">
        <f t="shared" si="19"/>
        <v>1</v>
      </c>
      <c r="H71" s="16">
        <v>10</v>
      </c>
      <c r="I71" s="16">
        <f t="shared" si="23"/>
        <v>912</v>
      </c>
      <c r="J71" s="16"/>
      <c r="K71" s="16">
        <f t="shared" si="22"/>
        <v>1.1000000000000014</v>
      </c>
      <c r="L71" s="16">
        <f t="shared" si="30"/>
        <v>913</v>
      </c>
      <c r="M71" s="16">
        <f t="shared" si="24"/>
        <v>1825</v>
      </c>
      <c r="N71" s="16">
        <v>1825</v>
      </c>
      <c r="O71" s="16">
        <f t="shared" si="25"/>
        <v>0</v>
      </c>
      <c r="P71" s="16">
        <f t="shared" si="26"/>
        <v>746.56338028169012</v>
      </c>
      <c r="Q71" s="16">
        <v>18.3</v>
      </c>
      <c r="R71" s="16">
        <f t="shared" si="27"/>
        <v>2.1999999999999993</v>
      </c>
      <c r="S71" s="16">
        <f t="shared" si="28"/>
        <v>768.56338028169012</v>
      </c>
      <c r="T71" s="16">
        <f t="shared" si="29"/>
        <v>769</v>
      </c>
      <c r="U71" s="16">
        <v>769</v>
      </c>
    </row>
    <row r="72" spans="1:21" x14ac:dyDescent="0.25">
      <c r="A72" s="24">
        <v>126</v>
      </c>
      <c r="B72" s="16">
        <v>902</v>
      </c>
      <c r="C72" s="16">
        <v>14</v>
      </c>
      <c r="D72" s="16">
        <v>14</v>
      </c>
      <c r="E72" s="16">
        <v>14</v>
      </c>
      <c r="F72" s="16">
        <v>39.6</v>
      </c>
      <c r="G72" s="16">
        <f t="shared" si="19"/>
        <v>0</v>
      </c>
      <c r="H72" s="16">
        <v>10</v>
      </c>
      <c r="I72" s="16">
        <f t="shared" si="23"/>
        <v>902</v>
      </c>
      <c r="J72" s="16"/>
      <c r="K72" s="16">
        <v>16</v>
      </c>
      <c r="L72" s="16">
        <f t="shared" si="30"/>
        <v>1062</v>
      </c>
      <c r="M72" s="16">
        <f t="shared" si="24"/>
        <v>1964</v>
      </c>
      <c r="N72" s="16"/>
      <c r="O72" s="16">
        <f t="shared" si="25"/>
        <v>1964</v>
      </c>
      <c r="P72" s="16">
        <f t="shared" si="26"/>
        <v>746.56338028169012</v>
      </c>
      <c r="Q72" s="16">
        <v>42.1</v>
      </c>
      <c r="R72" s="16">
        <f t="shared" si="27"/>
        <v>2.5</v>
      </c>
      <c r="S72" s="16">
        <f t="shared" si="28"/>
        <v>771.56338028169012</v>
      </c>
      <c r="T72" s="16">
        <f t="shared" si="29"/>
        <v>2736</v>
      </c>
      <c r="U72" s="16">
        <v>2736</v>
      </c>
    </row>
    <row r="73" spans="1:21" x14ac:dyDescent="0.25">
      <c r="A73" s="16"/>
      <c r="B73" s="16"/>
      <c r="C73" s="16"/>
      <c r="D73" s="16"/>
      <c r="E73" s="16"/>
      <c r="F73" s="16"/>
      <c r="G73" s="16"/>
      <c r="H73" s="16" t="s">
        <v>137</v>
      </c>
      <c r="I73" s="15">
        <f>SUM(I2:I72)</f>
        <v>158182</v>
      </c>
      <c r="J73" s="16"/>
      <c r="K73" s="16" t="s">
        <v>137</v>
      </c>
      <c r="L73" s="15">
        <f>SUM(L2:L72)</f>
        <v>154685.10999999999</v>
      </c>
      <c r="M73" s="15">
        <f>SUM(M2:M72)</f>
        <v>312867.11</v>
      </c>
      <c r="N73" s="15">
        <f>SUM(N2:N72)</f>
        <v>211945</v>
      </c>
      <c r="O73" s="16"/>
      <c r="P73" s="16"/>
      <c r="Q73" s="16"/>
      <c r="R73" s="16"/>
      <c r="S73" s="15">
        <f>SUM(S2:S72)</f>
        <v>206979.89000000048</v>
      </c>
      <c r="T73" s="16"/>
      <c r="U73" s="15">
        <f>SUM(U2:U72)</f>
        <v>166290</v>
      </c>
    </row>
    <row r="74" spans="1:21" ht="30" x14ac:dyDescent="0.25">
      <c r="A74" s="16"/>
      <c r="B74" s="16"/>
      <c r="C74" s="16"/>
      <c r="D74" s="16"/>
      <c r="E74" s="16"/>
      <c r="F74" s="16"/>
      <c r="G74" s="16"/>
      <c r="H74" s="25" t="s">
        <v>150</v>
      </c>
      <c r="I74" s="15">
        <v>20854</v>
      </c>
      <c r="J74" s="16"/>
      <c r="K74" s="16"/>
      <c r="L74" s="15">
        <f>L75-L73</f>
        <v>26126.890000000014</v>
      </c>
      <c r="M74" s="16"/>
      <c r="N74" s="16"/>
      <c r="O74" s="16"/>
      <c r="P74" s="16"/>
      <c r="Q74" s="16"/>
      <c r="R74" s="16"/>
      <c r="S74" s="15">
        <v>37526.10999999952</v>
      </c>
      <c r="T74" s="16"/>
      <c r="U74" s="16"/>
    </row>
    <row r="75" spans="1:21" ht="30" x14ac:dyDescent="0.25">
      <c r="A75" s="16"/>
      <c r="B75" s="16"/>
      <c r="C75" s="16"/>
      <c r="D75" s="16"/>
      <c r="E75" s="16"/>
      <c r="F75" s="16"/>
      <c r="G75" s="16"/>
      <c r="H75" s="25" t="s">
        <v>151</v>
      </c>
      <c r="I75" s="15">
        <f>+I73+I74</f>
        <v>179036</v>
      </c>
      <c r="J75" s="16"/>
      <c r="K75" s="16"/>
      <c r="L75" s="15">
        <v>180812</v>
      </c>
      <c r="M75" s="16"/>
      <c r="N75" s="16"/>
      <c r="O75" s="16"/>
      <c r="P75" s="16"/>
      <c r="Q75" s="16"/>
      <c r="R75" s="16"/>
      <c r="S75" s="15">
        <f>SUM(S73:S74)</f>
        <v>244506</v>
      </c>
      <c r="T75" s="16"/>
      <c r="U75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June July maintenance</vt:lpstr>
      <vt:lpstr>EB april (due date may15)</vt:lpstr>
      <vt:lpstr>maintenance till april 30</vt:lpstr>
      <vt:lpstr>Balance_Expense till april30</vt:lpstr>
      <vt:lpstr>EB till march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2025-05-03T10:44:00Z</cp:lastPrinted>
  <dcterms:created xsi:type="dcterms:W3CDTF">2025-01-24T08:16:13Z</dcterms:created>
  <dcterms:modified xsi:type="dcterms:W3CDTF">2025-05-03T17:01:47Z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