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80"/>
  </bookViews>
  <sheets>
    <sheet name="DOSRI" sheetId="1" r:id="rId1"/>
    <sheet name="AGING 2023" sheetId="2" r:id="rId2"/>
  </sheets>
  <calcPr calcId="144525"/>
</workbook>
</file>

<file path=xl/sharedStrings.xml><?xml version="1.0" encoding="utf-8"?>
<sst xmlns="http://schemas.openxmlformats.org/spreadsheetml/2006/main" count="98" uniqueCount="67">
  <si>
    <t>MEMBERS ID</t>
  </si>
  <si>
    <t>REFERENCE NUMBER</t>
  </si>
  <si>
    <t>MEMBERS NAME</t>
  </si>
  <si>
    <t>LOAN TYPE</t>
  </si>
  <si>
    <t>DATE APPLIED</t>
  </si>
  <si>
    <t>DESIRED AMOUNT</t>
  </si>
  <si>
    <t>NUMBER OF TERMS</t>
  </si>
  <si>
    <t>ADJUSTED TERM</t>
  </si>
  <si>
    <t>BALANCE TO FORWARD</t>
  </si>
  <si>
    <t>SKSUMPC-0000-000018</t>
  </si>
  <si>
    <t>1</t>
  </si>
  <si>
    <t>ALIDO, EDWIN</t>
  </si>
  <si>
    <t>FLY NOW PAY LATER</t>
  </si>
  <si>
    <t>NOV 20, 2023</t>
  </si>
  <si>
    <t>SKSUMPC-0000-000019</t>
  </si>
  <si>
    <t>2</t>
  </si>
  <si>
    <t>ALIMAJEN, MERLY</t>
  </si>
  <si>
    <t>AUG 11, 2023</t>
  </si>
  <si>
    <t>SKSUMPC-0000-000087</t>
  </si>
  <si>
    <t>3</t>
  </si>
  <si>
    <t>COGOLLO, LOVIna</t>
  </si>
  <si>
    <t>JUNE 30, 2023</t>
  </si>
  <si>
    <t>SKSUMPC-0000-000155</t>
  </si>
  <si>
    <t>4</t>
  </si>
  <si>
    <t>FLORES, EFREN</t>
  </si>
  <si>
    <t>SKSUMPC-0000-000217</t>
  </si>
  <si>
    <t>5</t>
  </si>
  <si>
    <t>LOGUIS, MARY JANE</t>
  </si>
  <si>
    <t>NOV 21, 2023</t>
  </si>
  <si>
    <t>SULTAN KUDARAT STATE UNIVERSITY-MULTI PURPOSE COOPERATIVE</t>
  </si>
  <si>
    <t>AGING OF LOAN RECEIVABLES AS OF DECEMBER 31, 2023</t>
  </si>
  <si>
    <t>Name Of Borrower</t>
  </si>
  <si>
    <t>Date Release</t>
  </si>
  <si>
    <t>Amount Released</t>
  </si>
  <si>
    <t>Loan Term</t>
  </si>
  <si>
    <t>Total Balance As Of DECEMBER 2023</t>
  </si>
  <si>
    <t>Number of Months</t>
  </si>
  <si>
    <t>Acutal Amort. Until Balance As Of</t>
  </si>
  <si>
    <t>Current</t>
  </si>
  <si>
    <t>PAST</t>
  </si>
  <si>
    <t>SHOULD</t>
  </si>
  <si>
    <t>Past Due  (30 days)</t>
  </si>
  <si>
    <t>Past Due  (60 days)</t>
  </si>
  <si>
    <t>Past Due  (90 days)</t>
  </si>
  <si>
    <t>Past Due  (1 Year)</t>
  </si>
  <si>
    <t>Past Due  Over           1 Year</t>
  </si>
  <si>
    <t>Total</t>
  </si>
  <si>
    <t>MEMBER ID</t>
  </si>
  <si>
    <t>DUE</t>
  </si>
  <si>
    <t>ARREARS</t>
  </si>
  <si>
    <t>BE</t>
  </si>
  <si>
    <t>2018</t>
  </si>
  <si>
    <t>2019</t>
  </si>
  <si>
    <t>2020</t>
  </si>
  <si>
    <t>2021</t>
  </si>
  <si>
    <t>2022</t>
  </si>
  <si>
    <t>2023</t>
  </si>
  <si>
    <t>MOS</t>
  </si>
  <si>
    <t>YEAR</t>
  </si>
  <si>
    <t>DEC 30, 2023</t>
  </si>
  <si>
    <t>TOTAL</t>
  </si>
  <si>
    <t>Prepared by :</t>
  </si>
  <si>
    <t>Noted:</t>
  </si>
  <si>
    <t>ELLEN D. ANDRADA</t>
  </si>
  <si>
    <t>FLORA C. DAMANDAMAN</t>
  </si>
  <si>
    <t xml:space="preserve">  Loan Officer</t>
  </si>
  <si>
    <t xml:space="preserve">             Manager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</si>
</sst>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9">
    <font>
      <sz val="10"/>
      <color rgb="FF000000"/>
      <name val="Arial"/>
      <charset val="134"/>
      <scheme val="minor"/>
    </font>
    <font>
      <b/>
      <sz val="10"/>
      <color theme="1"/>
      <name val="Verdana"/>
      <charset val="134"/>
    </font>
    <font>
      <b/>
      <sz val="10"/>
      <color rgb="FF000000"/>
      <name val="Verdana"/>
      <charset val="134"/>
    </font>
    <font>
      <b/>
      <sz val="12"/>
      <color theme="1"/>
      <name val="Verdana"/>
      <charset val="134"/>
    </font>
    <font>
      <sz val="10"/>
      <color theme="1"/>
      <name val="Arial"/>
      <charset val="134"/>
    </font>
    <font>
      <b/>
      <sz val="8"/>
      <color rgb="FF000000"/>
      <name val="Tahoma"/>
      <charset val="134"/>
    </font>
    <font>
      <sz val="10"/>
      <name val="Arial"/>
      <charset val="134"/>
      <scheme val="minor"/>
    </font>
    <font>
      <sz val="8"/>
      <color theme="1"/>
      <name val="Verdana"/>
      <charset val="134"/>
    </font>
    <font>
      <sz val="10"/>
      <color theme="1"/>
      <name val="Verdana"/>
      <charset val="134"/>
    </font>
    <font>
      <b/>
      <sz val="10"/>
      <color theme="1"/>
      <name val="Arial"/>
      <charset val="134"/>
    </font>
    <font>
      <b/>
      <sz val="10"/>
      <color theme="1"/>
      <name val="Tahoma"/>
      <charset val="134"/>
    </font>
    <font>
      <b/>
      <sz val="8"/>
      <color theme="1"/>
      <name val="Tahoma"/>
      <charset val="134"/>
    </font>
    <font>
      <sz val="9"/>
      <color theme="1"/>
      <name val="Verdana"/>
      <charset val="134"/>
    </font>
    <font>
      <u/>
      <sz val="10"/>
      <color theme="1"/>
      <name val="Verdana"/>
      <charset val="134"/>
    </font>
    <font>
      <u/>
      <sz val="9"/>
      <color theme="1"/>
      <name val="Verdana"/>
      <charset val="134"/>
    </font>
    <font>
      <sz val="9"/>
      <color theme="1"/>
      <name val="Tahoma"/>
      <charset val="134"/>
    </font>
    <font>
      <b/>
      <u/>
      <sz val="10"/>
      <color theme="1"/>
      <name val="Verdana"/>
      <charset val="134"/>
    </font>
    <font>
      <sz val="10"/>
      <color theme="1"/>
      <name val="Arial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4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5" borderId="11" applyNumberFormat="0" applyAlignment="0" applyProtection="0">
      <alignment vertical="center"/>
    </xf>
    <xf numFmtId="0" fontId="29" fillId="6" borderId="12" applyNumberFormat="0" applyAlignment="0" applyProtection="0">
      <alignment vertical="center"/>
    </xf>
    <xf numFmtId="0" fontId="30" fillId="6" borderId="11" applyNumberFormat="0" applyAlignment="0" applyProtection="0">
      <alignment vertical="center"/>
    </xf>
    <xf numFmtId="0" fontId="31" fillId="7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</cellStyleXfs>
  <cellXfs count="7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9" fontId="3" fillId="0" borderId="0" xfId="0" applyNumberFormat="1" applyFont="1" applyAlignment="1">
      <alignment horizontal="center"/>
    </xf>
    <xf numFmtId="0" fontId="4" fillId="0" borderId="0" xfId="0" applyFont="1" applyAlignment="1"/>
    <xf numFmtId="0" fontId="4" fillId="0" borderId="1" xfId="0" applyFont="1" applyBorder="1" applyAlignment="1"/>
    <xf numFmtId="0" fontId="5" fillId="2" borderId="0" xfId="0" applyFont="1" applyFill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 wrapText="1"/>
    </xf>
    <xf numFmtId="43" fontId="5" fillId="2" borderId="2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6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/>
    <xf numFmtId="43" fontId="8" fillId="0" borderId="4" xfId="0" applyNumberFormat="1" applyFont="1" applyBorder="1" applyAlignment="1"/>
    <xf numFmtId="3" fontId="8" fillId="0" borderId="4" xfId="0" applyNumberFormat="1" applyFont="1" applyBorder="1" applyAlignment="1">
      <alignment horizontal="center"/>
    </xf>
    <xf numFmtId="43" fontId="1" fillId="2" borderId="4" xfId="0" applyNumberFormat="1" applyFont="1" applyFill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/>
    <xf numFmtId="43" fontId="8" fillId="0" borderId="5" xfId="0" applyNumberFormat="1" applyFont="1" applyBorder="1" applyAlignment="1"/>
    <xf numFmtId="0" fontId="9" fillId="2" borderId="0" xfId="0" applyFont="1" applyFill="1" applyAlignment="1"/>
    <xf numFmtId="0" fontId="9" fillId="2" borderId="6" xfId="0" applyFont="1" applyFill="1" applyBorder="1" applyAlignment="1"/>
    <xf numFmtId="0" fontId="10" fillId="2" borderId="6" xfId="0" applyFont="1" applyFill="1" applyBorder="1" applyAlignment="1"/>
    <xf numFmtId="0" fontId="10" fillId="2" borderId="7" xfId="0" applyFont="1" applyFill="1" applyBorder="1" applyAlignment="1"/>
    <xf numFmtId="43" fontId="11" fillId="2" borderId="6" xfId="0" applyNumberFormat="1" applyFont="1" applyFill="1" applyBorder="1" applyAlignment="1"/>
    <xf numFmtId="43" fontId="11" fillId="2" borderId="7" xfId="0" applyNumberFormat="1" applyFont="1" applyFill="1" applyBorder="1" applyAlignment="1"/>
    <xf numFmtId="0" fontId="8" fillId="0" borderId="0" xfId="0" applyFont="1" applyAlignment="1"/>
    <xf numFmtId="43" fontId="8" fillId="0" borderId="0" xfId="0" applyNumberFormat="1" applyFont="1" applyAlignment="1"/>
    <xf numFmtId="43" fontId="12" fillId="0" borderId="0" xfId="0" applyNumberFormat="1" applyFont="1" applyAlignment="1"/>
    <xf numFmtId="0" fontId="12" fillId="0" borderId="0" xfId="0" applyFont="1" applyAlignment="1"/>
    <xf numFmtId="0" fontId="13" fillId="0" borderId="0" xfId="0" applyFont="1" applyAlignment="1"/>
    <xf numFmtId="0" fontId="1" fillId="0" borderId="0" xfId="0" applyFont="1" applyAlignment="1"/>
    <xf numFmtId="43" fontId="13" fillId="0" borderId="0" xfId="0" applyNumberFormat="1" applyFont="1" applyAlignment="1"/>
    <xf numFmtId="0" fontId="14" fillId="0" borderId="0" xfId="0" applyFont="1" applyAlignment="1"/>
    <xf numFmtId="43" fontId="5" fillId="2" borderId="2" xfId="0" applyNumberFormat="1" applyFont="1" applyFill="1" applyBorder="1" applyAlignment="1">
      <alignment horizontal="center" wrapText="1"/>
    </xf>
    <xf numFmtId="43" fontId="5" fillId="2" borderId="2" xfId="0" applyNumberFormat="1" applyFont="1" applyFill="1" applyBorder="1" applyAlignment="1">
      <alignment horizontal="center" vertical="center"/>
    </xf>
    <xf numFmtId="43" fontId="5" fillId="2" borderId="3" xfId="0" applyNumberFormat="1" applyFont="1" applyFill="1" applyBorder="1" applyAlignment="1">
      <alignment horizontal="center" wrapText="1"/>
    </xf>
    <xf numFmtId="43" fontId="5" fillId="2" borderId="4" xfId="0" applyNumberFormat="1" applyFont="1" applyFill="1" applyBorder="1" applyAlignment="1">
      <alignment horizontal="center" wrapText="1"/>
    </xf>
    <xf numFmtId="43" fontId="15" fillId="0" borderId="4" xfId="0" applyNumberFormat="1" applyFont="1" applyBorder="1" applyAlignment="1">
      <alignment horizontal="left"/>
    </xf>
    <xf numFmtId="0" fontId="4" fillId="0" borderId="4" xfId="0" applyFont="1" applyBorder="1" applyAlignment="1"/>
    <xf numFmtId="4" fontId="8" fillId="0" borderId="0" xfId="0" applyNumberFormat="1" applyFont="1" applyAlignment="1"/>
    <xf numFmtId="43" fontId="1" fillId="0" borderId="0" xfId="0" applyNumberFormat="1" applyFont="1" applyAlignment="1"/>
    <xf numFmtId="43" fontId="16" fillId="0" borderId="0" xfId="0" applyNumberFormat="1" applyFont="1" applyAlignment="1"/>
    <xf numFmtId="4" fontId="13" fillId="0" borderId="0" xfId="0" applyNumberFormat="1" applyFont="1" applyAlignment="1"/>
    <xf numFmtId="4" fontId="1" fillId="0" borderId="0" xfId="0" applyNumberFormat="1" applyFont="1" applyAlignment="1"/>
    <xf numFmtId="0" fontId="9" fillId="0" borderId="0" xfId="0" applyFont="1" applyAlignment="1"/>
    <xf numFmtId="43" fontId="1" fillId="0" borderId="0" xfId="0" applyNumberFormat="1" applyFont="1" applyAlignment="1">
      <alignment horizontal="center"/>
    </xf>
    <xf numFmtId="4" fontId="11" fillId="3" borderId="0" xfId="0" applyNumberFormat="1" applyFont="1" applyFill="1" applyBorder="1" applyAlignment="1">
      <alignment wrapText="1"/>
    </xf>
    <xf numFmtId="0" fontId="11" fillId="3" borderId="0" xfId="0" applyFont="1" applyFill="1" applyBorder="1" applyAlignment="1"/>
    <xf numFmtId="0" fontId="15" fillId="0" borderId="0" xfId="0" applyFont="1" applyAlignment="1">
      <alignment horizontal="right"/>
    </xf>
    <xf numFmtId="0" fontId="11" fillId="3" borderId="0" xfId="0" applyFont="1" applyFill="1" applyBorder="1" applyAlignment="1">
      <alignment wrapText="1"/>
    </xf>
    <xf numFmtId="3" fontId="11" fillId="3" borderId="0" xfId="0" applyNumberFormat="1" applyFont="1" applyFill="1" applyBorder="1" applyAlignment="1">
      <alignment horizontal="center" wrapText="1"/>
    </xf>
    <xf numFmtId="0" fontId="17" fillId="0" borderId="0" xfId="0" applyFont="1"/>
    <xf numFmtId="43" fontId="4" fillId="0" borderId="0" xfId="0" applyNumberFormat="1" applyFont="1" applyAlignment="1"/>
    <xf numFmtId="1" fontId="4" fillId="0" borderId="0" xfId="0" applyNumberFormat="1" applyFont="1" applyAlignment="1"/>
    <xf numFmtId="3" fontId="15" fillId="0" borderId="0" xfId="0" applyNumberFormat="1" applyFont="1" applyAlignment="1">
      <alignment horizontal="center"/>
    </xf>
    <xf numFmtId="4" fontId="12" fillId="0" borderId="0" xfId="0" applyNumberFormat="1" applyFont="1" applyAlignment="1"/>
    <xf numFmtId="4" fontId="14" fillId="0" borderId="0" xfId="0" applyNumberFormat="1" applyFont="1" applyAlignment="1"/>
    <xf numFmtId="43" fontId="14" fillId="0" borderId="0" xfId="0" applyNumberFormat="1" applyFont="1" applyAlignment="1"/>
    <xf numFmtId="0" fontId="18" fillId="0" borderId="0" xfId="0" applyFont="1" applyAlignment="1"/>
    <xf numFmtId="0" fontId="18" fillId="0" borderId="0" xfId="0" applyFont="1" applyAlignment="1">
      <alignment horizontal="center"/>
    </xf>
    <xf numFmtId="0" fontId="7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/>
    <xf numFmtId="43" fontId="12" fillId="0" borderId="4" xfId="0" applyNumberFormat="1" applyFont="1" applyBorder="1" applyAlignment="1"/>
    <xf numFmtId="3" fontId="12" fillId="0" borderId="4" xfId="0" applyNumberFormat="1" applyFont="1" applyBorder="1" applyAlignment="1">
      <alignment horizontal="center"/>
    </xf>
    <xf numFmtId="3" fontId="12" fillId="0" borderId="5" xfId="0" applyNumberFormat="1" applyFont="1" applyBorder="1" applyAlignment="1">
      <alignment horizontal="center"/>
    </xf>
    <xf numFmtId="0" fontId="12" fillId="0" borderId="5" xfId="0" applyFont="1" applyBorder="1" applyAlignment="1"/>
    <xf numFmtId="43" fontId="12" fillId="0" borderId="5" xfId="0" applyNumberFormat="1" applyFont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19050</xdr:colOff>
      <xdr:row>0</xdr:row>
      <xdr:rowOff>95250</xdr:rowOff>
    </xdr:from>
    <xdr:ext cx="561975" cy="476250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3928110" y="95250"/>
          <a:ext cx="561975" cy="4762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65"/>
  <sheetViews>
    <sheetView tabSelected="1" workbookViewId="0">
      <selection activeCell="I16" sqref="I16"/>
    </sheetView>
  </sheetViews>
  <sheetFormatPr defaultColWidth="12.6285714285714" defaultRowHeight="15" customHeight="1"/>
  <cols>
    <col min="1" max="1" width="20.8761904761905" customWidth="1"/>
    <col min="2" max="2" width="16.752380952381" customWidth="1"/>
    <col min="3" max="3" width="22" customWidth="1"/>
    <col min="4" max="4" width="21.3809523809524" customWidth="1"/>
    <col min="5" max="5" width="15.8761904761905" customWidth="1"/>
    <col min="6" max="6" width="20.247619047619" customWidth="1"/>
    <col min="7" max="8" width="17.3809523809524" customWidth="1"/>
    <col min="9" max="9" width="23.8761904761905" customWidth="1"/>
    <col min="10" max="27" width="8" customWidth="1"/>
  </cols>
  <sheetData>
    <row r="1" customHeight="1" spans="1:9">
      <c r="A1" s="61" t="s">
        <v>0</v>
      </c>
      <c r="B1" s="61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</row>
    <row r="2" ht="12.75" customHeight="1" spans="1:9">
      <c r="A2" s="63" t="s">
        <v>9</v>
      </c>
      <c r="B2" s="64" t="s">
        <v>10</v>
      </c>
      <c r="C2" s="65" t="s">
        <v>11</v>
      </c>
      <c r="D2" s="65" t="s">
        <v>12</v>
      </c>
      <c r="E2" s="65" t="s">
        <v>13</v>
      </c>
      <c r="F2" s="66">
        <v>17360</v>
      </c>
      <c r="G2" s="67">
        <v>3</v>
      </c>
      <c r="H2" s="67"/>
      <c r="I2" s="17">
        <v>17360</v>
      </c>
    </row>
    <row r="3" ht="12.75" customHeight="1" spans="1:9">
      <c r="A3" s="63" t="s">
        <v>14</v>
      </c>
      <c r="B3" s="64" t="s">
        <v>15</v>
      </c>
      <c r="C3" s="65" t="s">
        <v>16</v>
      </c>
      <c r="D3" s="65" t="s">
        <v>12</v>
      </c>
      <c r="E3" s="65" t="s">
        <v>17</v>
      </c>
      <c r="F3" s="66">
        <v>30000</v>
      </c>
      <c r="G3" s="68">
        <v>36</v>
      </c>
      <c r="H3" s="68"/>
      <c r="I3" s="17">
        <v>27367.98</v>
      </c>
    </row>
    <row r="4" ht="12.75" customHeight="1" spans="1:9">
      <c r="A4" s="63" t="s">
        <v>18</v>
      </c>
      <c r="B4" s="64" t="s">
        <v>19</v>
      </c>
      <c r="C4" s="69" t="s">
        <v>20</v>
      </c>
      <c r="D4" s="65" t="s">
        <v>12</v>
      </c>
      <c r="E4" s="69" t="s">
        <v>21</v>
      </c>
      <c r="F4" s="70">
        <v>30000</v>
      </c>
      <c r="G4" s="68">
        <v>36</v>
      </c>
      <c r="H4" s="68"/>
      <c r="I4" s="17">
        <v>25747.31</v>
      </c>
    </row>
    <row r="5" ht="12.75" customHeight="1" spans="1:9">
      <c r="A5" s="63" t="s">
        <v>22</v>
      </c>
      <c r="B5" s="64" t="s">
        <v>23</v>
      </c>
      <c r="C5" s="69" t="s">
        <v>24</v>
      </c>
      <c r="D5" s="65" t="s">
        <v>12</v>
      </c>
      <c r="E5" s="69" t="s">
        <v>21</v>
      </c>
      <c r="F5" s="70">
        <v>30000</v>
      </c>
      <c r="G5" s="68">
        <v>36</v>
      </c>
      <c r="H5" s="68"/>
      <c r="I5" s="17">
        <v>25747.31</v>
      </c>
    </row>
    <row r="6" ht="12.75" customHeight="1" spans="1:9">
      <c r="A6" s="63" t="s">
        <v>25</v>
      </c>
      <c r="B6" s="64" t="s">
        <v>26</v>
      </c>
      <c r="C6" s="69" t="s">
        <v>27</v>
      </c>
      <c r="D6" s="65" t="s">
        <v>12</v>
      </c>
      <c r="E6" s="69" t="s">
        <v>28</v>
      </c>
      <c r="F6" s="70">
        <v>30000</v>
      </c>
      <c r="G6" s="68">
        <v>36</v>
      </c>
      <c r="H6" s="68"/>
      <c r="I6" s="17">
        <v>29393.57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000"/>
  <sheetViews>
    <sheetView workbookViewId="0">
      <selection activeCell="A1" sqref="A1"/>
    </sheetView>
  </sheetViews>
  <sheetFormatPr defaultColWidth="12.6285714285714" defaultRowHeight="15" customHeight="1"/>
  <cols>
    <col min="1" max="1" width="19.752380952381" customWidth="1"/>
    <col min="2" max="2" width="3.87619047619048" customWidth="1"/>
    <col min="3" max="3" width="20.247619047619" customWidth="1"/>
    <col min="4" max="4" width="14.752380952381" customWidth="1"/>
    <col min="5" max="5" width="12.247619047619" customWidth="1"/>
    <col min="6" max="6" width="6.62857142857143" customWidth="1"/>
    <col min="7" max="7" width="15.1333333333333" customWidth="1"/>
    <col min="8" max="8" width="9.13333333333333" customWidth="1"/>
    <col min="9" max="9" width="13" customWidth="1"/>
    <col min="10" max="10" width="12.1333333333333" customWidth="1"/>
    <col min="11" max="14" width="8" hidden="1" customWidth="1"/>
    <col min="15" max="20" width="8" customWidth="1"/>
    <col min="21" max="21" width="12" customWidth="1"/>
    <col min="22" max="48" width="8" customWidth="1"/>
  </cols>
  <sheetData>
    <row r="1" ht="12.75" customHeight="1" spans="1:48">
      <c r="A1" s="1"/>
      <c r="B1" s="1" t="s">
        <v>29</v>
      </c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ht="12.75" customHeight="1" spans="1:4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48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ht="12.75" customHeight="1" spans="1:48">
      <c r="A3" s="2"/>
      <c r="B3" s="2" t="s">
        <v>30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customHeight="1" spans="1:48">
      <c r="A4" s="3"/>
      <c r="B4" s="3" t="s">
        <v>12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t="12.75" customHeight="1" spans="1:20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12.75" customHeight="1" spans="1:30">
      <c r="A6" s="6"/>
      <c r="B6" s="7"/>
      <c r="C6" s="8" t="s">
        <v>31</v>
      </c>
      <c r="D6" s="8" t="s">
        <v>32</v>
      </c>
      <c r="E6" s="9" t="s">
        <v>33</v>
      </c>
      <c r="F6" s="10" t="s">
        <v>34</v>
      </c>
      <c r="G6" s="9" t="s">
        <v>35</v>
      </c>
      <c r="H6" s="10" t="s">
        <v>36</v>
      </c>
      <c r="I6" s="36" t="s">
        <v>37</v>
      </c>
      <c r="J6" s="37" t="s">
        <v>38</v>
      </c>
      <c r="K6" s="38" t="s">
        <v>39</v>
      </c>
      <c r="L6" s="38"/>
      <c r="M6" s="38" t="s">
        <v>40</v>
      </c>
      <c r="N6" s="38"/>
      <c r="O6" s="36" t="s">
        <v>41</v>
      </c>
      <c r="P6" s="36" t="s">
        <v>42</v>
      </c>
      <c r="Q6" s="36" t="s">
        <v>43</v>
      </c>
      <c r="R6" s="36" t="s">
        <v>44</v>
      </c>
      <c r="S6" s="36" t="s">
        <v>45</v>
      </c>
      <c r="T6" s="9" t="s">
        <v>46</v>
      </c>
      <c r="U6" s="49"/>
      <c r="V6" s="49"/>
      <c r="W6" s="49"/>
      <c r="X6" s="49"/>
      <c r="Y6" s="49"/>
      <c r="Z6" s="52"/>
      <c r="AA6" s="52"/>
      <c r="AB6" s="53"/>
      <c r="AC6" s="53"/>
      <c r="AD6" s="53"/>
    </row>
    <row r="7" ht="21.75" customHeight="1" spans="1:30">
      <c r="A7" s="6" t="s">
        <v>47</v>
      </c>
      <c r="B7" s="11"/>
      <c r="C7" s="11"/>
      <c r="D7" s="11"/>
      <c r="E7" s="11"/>
      <c r="F7" s="11"/>
      <c r="G7" s="11"/>
      <c r="H7" s="11"/>
      <c r="I7" s="11"/>
      <c r="J7" s="11"/>
      <c r="K7" s="39" t="s">
        <v>48</v>
      </c>
      <c r="L7" s="39" t="s">
        <v>49</v>
      </c>
      <c r="M7" s="39" t="s">
        <v>50</v>
      </c>
      <c r="N7" s="39"/>
      <c r="O7" s="11"/>
      <c r="P7" s="11"/>
      <c r="Q7" s="11"/>
      <c r="R7" s="11"/>
      <c r="S7" s="11"/>
      <c r="T7" s="11"/>
      <c r="U7" s="49"/>
      <c r="V7" s="50" t="s">
        <v>51</v>
      </c>
      <c r="W7" s="50" t="s">
        <v>52</v>
      </c>
      <c r="X7" s="50" t="s">
        <v>53</v>
      </c>
      <c r="Y7" s="50" t="s">
        <v>54</v>
      </c>
      <c r="Z7" s="50" t="s">
        <v>55</v>
      </c>
      <c r="AA7" s="50" t="s">
        <v>56</v>
      </c>
      <c r="AB7" s="53" t="s">
        <v>57</v>
      </c>
      <c r="AC7" s="53" t="s">
        <v>58</v>
      </c>
      <c r="AD7" s="53"/>
    </row>
    <row r="8" ht="12.75" customHeight="1" spans="1:32">
      <c r="A8" s="12" t="s">
        <v>9</v>
      </c>
      <c r="B8" s="13" t="s">
        <v>10</v>
      </c>
      <c r="C8" s="14" t="s">
        <v>11</v>
      </c>
      <c r="D8" s="14" t="s">
        <v>13</v>
      </c>
      <c r="E8" s="15">
        <v>17360</v>
      </c>
      <c r="F8" s="16">
        <v>3</v>
      </c>
      <c r="G8" s="17">
        <v>17360</v>
      </c>
      <c r="H8" s="18">
        <v>1</v>
      </c>
      <c r="I8" s="40">
        <f t="shared" ref="I8:I12" si="0">E8-G8</f>
        <v>0</v>
      </c>
      <c r="J8" s="40">
        <f t="shared" ref="J8:J12" si="1">E8-I8-T8</f>
        <v>17360</v>
      </c>
      <c r="K8" s="41"/>
      <c r="L8" s="41"/>
      <c r="M8" s="41"/>
      <c r="N8" s="41"/>
      <c r="O8" s="41"/>
      <c r="P8" s="41"/>
      <c r="Q8" s="41"/>
      <c r="R8" s="41"/>
      <c r="S8" s="41"/>
      <c r="T8" s="40">
        <f t="shared" ref="T8:T12" si="2">SUM(O8:S8)</f>
        <v>0</v>
      </c>
      <c r="U8" s="51" t="s">
        <v>59</v>
      </c>
      <c r="AA8" s="54">
        <f t="shared" ref="AA8:AA12" si="3">U8-D8</f>
        <v>40</v>
      </c>
      <c r="AB8" s="55">
        <f t="shared" ref="AB8:AB12" si="4">SUM(V8:AA8)/30</f>
        <v>1.33333333333333</v>
      </c>
      <c r="AC8" s="56">
        <f t="shared" ref="AC8:AC12" si="5">AB8/12</f>
        <v>0.111111111111111</v>
      </c>
      <c r="AD8" s="57">
        <f t="shared" ref="AD8:AD12" si="6">F8-AB8</f>
        <v>1.66666666666667</v>
      </c>
      <c r="AF8" s="54">
        <v>1</v>
      </c>
    </row>
    <row r="9" ht="12.75" customHeight="1" spans="1:32">
      <c r="A9" s="12" t="s">
        <v>14</v>
      </c>
      <c r="B9" s="13" t="s">
        <v>15</v>
      </c>
      <c r="C9" s="14" t="s">
        <v>16</v>
      </c>
      <c r="D9" s="14" t="s">
        <v>17</v>
      </c>
      <c r="E9" s="15">
        <v>30000</v>
      </c>
      <c r="F9" s="19">
        <v>36</v>
      </c>
      <c r="G9" s="17">
        <v>27367.98</v>
      </c>
      <c r="H9" s="18">
        <v>4</v>
      </c>
      <c r="I9" s="40">
        <f t="shared" si="0"/>
        <v>2632.02</v>
      </c>
      <c r="J9" s="40">
        <f t="shared" si="1"/>
        <v>27367.98</v>
      </c>
      <c r="K9" s="41"/>
      <c r="L9" s="41"/>
      <c r="M9" s="41"/>
      <c r="N9" s="41"/>
      <c r="O9" s="41"/>
      <c r="P9" s="41"/>
      <c r="Q9" s="41"/>
      <c r="R9" s="41"/>
      <c r="S9" s="41"/>
      <c r="T9" s="40">
        <f t="shared" si="2"/>
        <v>0</v>
      </c>
      <c r="U9" s="51" t="s">
        <v>59</v>
      </c>
      <c r="AA9" s="54">
        <f t="shared" si="3"/>
        <v>141</v>
      </c>
      <c r="AB9" s="55">
        <f t="shared" si="4"/>
        <v>4.7</v>
      </c>
      <c r="AC9" s="56">
        <f t="shared" si="5"/>
        <v>0.391666666666667</v>
      </c>
      <c r="AD9" s="57">
        <f t="shared" si="6"/>
        <v>31.3</v>
      </c>
      <c r="AF9" s="54">
        <v>4</v>
      </c>
    </row>
    <row r="10" ht="12.75" customHeight="1" spans="1:32">
      <c r="A10" s="12" t="s">
        <v>18</v>
      </c>
      <c r="B10" s="13" t="s">
        <v>19</v>
      </c>
      <c r="C10" s="20" t="s">
        <v>20</v>
      </c>
      <c r="D10" s="20" t="s">
        <v>21</v>
      </c>
      <c r="E10" s="21">
        <v>30000</v>
      </c>
      <c r="F10" s="19">
        <v>36</v>
      </c>
      <c r="G10" s="17">
        <v>25747.31</v>
      </c>
      <c r="H10" s="18">
        <v>6</v>
      </c>
      <c r="I10" s="40">
        <f t="shared" si="0"/>
        <v>4252.69</v>
      </c>
      <c r="J10" s="40">
        <f t="shared" si="1"/>
        <v>25747.31</v>
      </c>
      <c r="K10" s="41"/>
      <c r="L10" s="41"/>
      <c r="M10" s="41"/>
      <c r="N10" s="41"/>
      <c r="O10" s="41"/>
      <c r="P10" s="41"/>
      <c r="Q10" s="41"/>
      <c r="R10" s="41"/>
      <c r="S10" s="41"/>
      <c r="T10" s="40">
        <f t="shared" si="2"/>
        <v>0</v>
      </c>
      <c r="U10" s="51" t="s">
        <v>59</v>
      </c>
      <c r="AA10" s="54">
        <f t="shared" si="3"/>
        <v>183</v>
      </c>
      <c r="AB10" s="55">
        <f t="shared" si="4"/>
        <v>6.1</v>
      </c>
      <c r="AC10" s="56">
        <f t="shared" si="5"/>
        <v>0.508333333333333</v>
      </c>
      <c r="AD10" s="57">
        <f t="shared" si="6"/>
        <v>29.9</v>
      </c>
      <c r="AF10" s="54">
        <v>6</v>
      </c>
    </row>
    <row r="11" ht="12.75" customHeight="1" spans="1:32">
      <c r="A11" s="12" t="s">
        <v>22</v>
      </c>
      <c r="B11" s="13" t="s">
        <v>23</v>
      </c>
      <c r="C11" s="20" t="s">
        <v>24</v>
      </c>
      <c r="D11" s="20" t="s">
        <v>21</v>
      </c>
      <c r="E11" s="21">
        <v>30000</v>
      </c>
      <c r="F11" s="19">
        <v>36</v>
      </c>
      <c r="G11" s="17">
        <v>25747.31</v>
      </c>
      <c r="H11" s="18">
        <v>6</v>
      </c>
      <c r="I11" s="40">
        <f t="shared" si="0"/>
        <v>4252.69</v>
      </c>
      <c r="J11" s="40">
        <f t="shared" si="1"/>
        <v>25747.31</v>
      </c>
      <c r="K11" s="41"/>
      <c r="L11" s="41"/>
      <c r="M11" s="41"/>
      <c r="N11" s="41"/>
      <c r="O11" s="41"/>
      <c r="P11" s="41"/>
      <c r="Q11" s="41"/>
      <c r="R11" s="41"/>
      <c r="S11" s="41"/>
      <c r="T11" s="40">
        <f t="shared" si="2"/>
        <v>0</v>
      </c>
      <c r="U11" s="51" t="s">
        <v>59</v>
      </c>
      <c r="AA11" s="54">
        <f t="shared" si="3"/>
        <v>183</v>
      </c>
      <c r="AB11" s="55">
        <f t="shared" si="4"/>
        <v>6.1</v>
      </c>
      <c r="AC11" s="56">
        <f t="shared" si="5"/>
        <v>0.508333333333333</v>
      </c>
      <c r="AD11" s="57">
        <f t="shared" si="6"/>
        <v>29.9</v>
      </c>
      <c r="AF11" s="54">
        <v>6</v>
      </c>
    </row>
    <row r="12" ht="12.75" customHeight="1" spans="1:32">
      <c r="A12" s="12" t="s">
        <v>25</v>
      </c>
      <c r="B12" s="13" t="s">
        <v>26</v>
      </c>
      <c r="C12" s="20" t="s">
        <v>27</v>
      </c>
      <c r="D12" s="20" t="s">
        <v>28</v>
      </c>
      <c r="E12" s="21">
        <v>30000</v>
      </c>
      <c r="F12" s="19">
        <v>36</v>
      </c>
      <c r="G12" s="17">
        <v>29393.57</v>
      </c>
      <c r="H12" s="18">
        <v>1</v>
      </c>
      <c r="I12" s="40">
        <f t="shared" si="0"/>
        <v>606.43</v>
      </c>
      <c r="J12" s="40">
        <f t="shared" si="1"/>
        <v>29393.57</v>
      </c>
      <c r="K12" s="41"/>
      <c r="L12" s="41"/>
      <c r="M12" s="41"/>
      <c r="N12" s="41"/>
      <c r="O12" s="41"/>
      <c r="P12" s="41"/>
      <c r="Q12" s="41"/>
      <c r="R12" s="41"/>
      <c r="S12" s="41"/>
      <c r="T12" s="40">
        <f t="shared" si="2"/>
        <v>0</v>
      </c>
      <c r="U12" s="51" t="s">
        <v>59</v>
      </c>
      <c r="AA12" s="54">
        <f t="shared" si="3"/>
        <v>39</v>
      </c>
      <c r="AB12" s="55">
        <f t="shared" si="4"/>
        <v>1.3</v>
      </c>
      <c r="AC12" s="56">
        <f t="shared" si="5"/>
        <v>0.108333333333333</v>
      </c>
      <c r="AD12" s="57">
        <f t="shared" si="6"/>
        <v>34.7</v>
      </c>
      <c r="AF12" s="54">
        <v>1</v>
      </c>
    </row>
    <row r="13" ht="13.5" customHeight="1" spans="1:20">
      <c r="A13" s="22"/>
      <c r="B13" s="23"/>
      <c r="C13" s="24" t="s">
        <v>60</v>
      </c>
      <c r="D13" s="25"/>
      <c r="E13" s="26">
        <f>SUM(E8:E12)</f>
        <v>137360</v>
      </c>
      <c r="F13" s="27"/>
      <c r="G13" s="26">
        <f>SUM(G8:G12)</f>
        <v>125616.17</v>
      </c>
      <c r="H13" s="26"/>
      <c r="I13" s="26">
        <f t="shared" ref="I13:T13" si="7">SUM(I8:I12)</f>
        <v>11743.83</v>
      </c>
      <c r="J13" s="26">
        <f t="shared" si="7"/>
        <v>125616.17</v>
      </c>
      <c r="K13" s="26">
        <f t="shared" si="7"/>
        <v>0</v>
      </c>
      <c r="L13" s="26">
        <f t="shared" si="7"/>
        <v>0</v>
      </c>
      <c r="M13" s="26">
        <f t="shared" si="7"/>
        <v>0</v>
      </c>
      <c r="N13" s="26">
        <f t="shared" si="7"/>
        <v>0</v>
      </c>
      <c r="O13" s="26">
        <f t="shared" si="7"/>
        <v>0</v>
      </c>
      <c r="P13" s="26">
        <f t="shared" si="7"/>
        <v>0</v>
      </c>
      <c r="Q13" s="26">
        <f t="shared" si="7"/>
        <v>0</v>
      </c>
      <c r="R13" s="26">
        <f t="shared" si="7"/>
        <v>0</v>
      </c>
      <c r="S13" s="26">
        <f t="shared" si="7"/>
        <v>0</v>
      </c>
      <c r="T13" s="26">
        <f t="shared" si="7"/>
        <v>0</v>
      </c>
    </row>
    <row r="14" ht="13.5" customHeight="1"/>
    <row r="15" ht="12.75" customHeight="1"/>
    <row r="16" ht="12.75" customHeight="1" spans="1:48">
      <c r="A16" s="28"/>
      <c r="B16" s="28" t="s">
        <v>61</v>
      </c>
      <c r="C16" s="28"/>
      <c r="D16" s="29"/>
      <c r="E16" s="29"/>
      <c r="F16" s="30"/>
      <c r="G16" s="31"/>
      <c r="H16" s="29"/>
      <c r="I16" s="29" t="s">
        <v>62</v>
      </c>
      <c r="J16" s="29"/>
      <c r="K16" s="29"/>
      <c r="L16" s="29"/>
      <c r="M16" s="42"/>
      <c r="N16" s="42" t="s">
        <v>62</v>
      </c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31"/>
      <c r="AK16" s="58">
        <v>35406292.11</v>
      </c>
      <c r="AL16" s="31"/>
      <c r="AM16" s="31"/>
      <c r="AN16" s="31"/>
      <c r="AO16" s="31"/>
      <c r="AP16" s="31"/>
      <c r="AQ16" s="31"/>
      <c r="AR16" s="31"/>
      <c r="AS16" s="31"/>
      <c r="AT16" s="31"/>
      <c r="AU16" s="30"/>
      <c r="AV16" s="30"/>
    </row>
    <row r="17" ht="12.75" customHeight="1" spans="1:48">
      <c r="A17" s="28"/>
      <c r="B17" s="28"/>
      <c r="C17" s="28"/>
      <c r="D17" s="28"/>
      <c r="E17" s="29"/>
      <c r="F17" s="31"/>
      <c r="G17" s="31"/>
      <c r="H17" s="29"/>
      <c r="I17" s="29"/>
      <c r="J17" s="29"/>
      <c r="K17" s="29"/>
      <c r="L17" s="29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31"/>
      <c r="AK17" s="58"/>
      <c r="AL17" s="31"/>
      <c r="AM17" s="31"/>
      <c r="AN17" s="31"/>
      <c r="AO17" s="31"/>
      <c r="AP17" s="31"/>
      <c r="AQ17" s="31"/>
      <c r="AR17" s="31"/>
      <c r="AS17" s="31"/>
      <c r="AT17" s="31"/>
      <c r="AU17" s="30"/>
      <c r="AV17" s="30"/>
    </row>
    <row r="18" ht="12.75" customHeight="1" spans="1:48">
      <c r="A18" s="28"/>
      <c r="B18" s="28"/>
      <c r="C18" s="28"/>
      <c r="D18" s="28"/>
      <c r="E18" s="29"/>
      <c r="F18" s="31"/>
      <c r="G18" s="31"/>
      <c r="H18" s="29"/>
      <c r="I18" s="29"/>
      <c r="J18" s="29"/>
      <c r="K18" s="29"/>
      <c r="L18" s="29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31"/>
      <c r="AK18" s="58"/>
      <c r="AL18" s="31"/>
      <c r="AM18" s="31"/>
      <c r="AN18" s="31"/>
      <c r="AO18" s="31"/>
      <c r="AP18" s="31"/>
      <c r="AQ18" s="31"/>
      <c r="AR18" s="31"/>
      <c r="AS18" s="31"/>
      <c r="AT18" s="31"/>
      <c r="AU18" s="30"/>
      <c r="AV18" s="30"/>
    </row>
    <row r="19" ht="12.75" customHeight="1" spans="1:48">
      <c r="A19" s="32"/>
      <c r="B19" s="32"/>
      <c r="C19" s="33" t="s">
        <v>63</v>
      </c>
      <c r="D19" s="33"/>
      <c r="E19" s="34"/>
      <c r="F19" s="35"/>
      <c r="G19" s="35"/>
      <c r="H19" s="34"/>
      <c r="I19" s="34"/>
      <c r="J19" s="43" t="s">
        <v>64</v>
      </c>
      <c r="K19" s="44"/>
      <c r="L19" s="44"/>
      <c r="M19" s="45"/>
      <c r="N19" s="45"/>
      <c r="O19" s="46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35"/>
      <c r="AK19" s="59"/>
      <c r="AL19" s="35"/>
      <c r="AM19" s="35">
        <f>75+60</f>
        <v>135</v>
      </c>
      <c r="AN19" s="35"/>
      <c r="AO19" s="35"/>
      <c r="AP19" s="35"/>
      <c r="AQ19" s="35"/>
      <c r="AR19" s="35"/>
      <c r="AS19" s="35"/>
      <c r="AT19" s="35"/>
      <c r="AU19" s="60"/>
      <c r="AV19" s="60"/>
    </row>
    <row r="20" ht="12.75" customHeight="1" spans="1:48">
      <c r="A20" s="28"/>
      <c r="B20" s="28"/>
      <c r="C20" s="28" t="s">
        <v>65</v>
      </c>
      <c r="D20" s="31"/>
      <c r="E20" s="31"/>
      <c r="F20" s="31"/>
      <c r="G20" s="31"/>
      <c r="H20" s="29"/>
      <c r="I20" s="29"/>
      <c r="J20" s="29" t="s">
        <v>66</v>
      </c>
      <c r="K20" s="29"/>
      <c r="L20" s="29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31"/>
      <c r="AK20" s="58"/>
      <c r="AL20" s="31">
        <f>660/12</f>
        <v>55</v>
      </c>
      <c r="AM20" s="31">
        <f>90+60+20</f>
        <v>170</v>
      </c>
      <c r="AN20" s="31"/>
      <c r="AO20" s="31"/>
      <c r="AP20" s="31"/>
      <c r="AQ20" s="31"/>
      <c r="AR20" s="31"/>
      <c r="AS20" s="31"/>
      <c r="AT20" s="31"/>
      <c r="AU20" s="30"/>
      <c r="AV20" s="30"/>
    </row>
    <row r="21" ht="12.75" customHeight="1" spans="3:10">
      <c r="C21" s="4"/>
      <c r="J21" s="4"/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8">
    <mergeCell ref="B1:T1"/>
    <mergeCell ref="B3:T3"/>
    <mergeCell ref="B4:T4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O6:O7"/>
    <mergeCell ref="P6:P7"/>
    <mergeCell ref="Q6:Q7"/>
    <mergeCell ref="R6:R7"/>
    <mergeCell ref="S6:S7"/>
    <mergeCell ref="T6:T7"/>
  </mergeCells>
  <pageMargins left="0.7" right="0.7" top="0.75" bottom="0.75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DOSRI</vt:lpstr>
      <vt:lpstr>AGING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2015-11-07T09:10:00Z</dcterms:created>
  <dcterms:modified xsi:type="dcterms:W3CDTF">2024-03-20T13:51:32Z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B1FBBB52CFD24CCD82CACEF3571EC05B_12</vt:lpwstr>
  </property>
  <property fmtid="{D5CDD505-2E9C-101B-9397-08002B2CF9AE}" pid="3" name="KSOProductBuildVer">
    <vt:lpwstr>1033-12.2.0.13489</vt:lpwstr>
  </property>
</Properties>
</file>