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dmin\OneDrive - Northern Illinois University\Desktop\MY IT Project\"/>
    </mc:Choice>
  </mc:AlternateContent>
  <xr:revisionPtr revIDLastSave="0" documentId="8_{916AA327-6A43-4019-8DE7-27176636CCC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CBA" sheetId="1" r:id="rId1"/>
    <sheet name="DETAILS" sheetId="2" r:id="rId2"/>
    <sheet name="Risk Analysi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2" l="1"/>
  <c r="C15" i="1" s="1"/>
  <c r="H15" i="1" s="1"/>
  <c r="E12" i="2"/>
  <c r="E11" i="2"/>
  <c r="C13" i="1" s="1"/>
  <c r="H13" i="1" s="1"/>
  <c r="E10" i="2"/>
  <c r="E9" i="2"/>
  <c r="C11" i="1" s="1"/>
  <c r="H11" i="1" s="1"/>
  <c r="E8" i="2"/>
  <c r="G30" i="1"/>
  <c r="F30" i="1"/>
  <c r="E30" i="1"/>
  <c r="D30" i="1"/>
  <c r="G28" i="1"/>
  <c r="F28" i="1"/>
  <c r="E28" i="1"/>
  <c r="D28" i="1"/>
  <c r="C28" i="1"/>
  <c r="H26" i="1"/>
  <c r="H25" i="1"/>
  <c r="H24" i="1"/>
  <c r="H23" i="1"/>
  <c r="H22" i="1"/>
  <c r="H21" i="1"/>
  <c r="H20" i="1"/>
  <c r="H28" i="1" s="1"/>
  <c r="H14" i="1"/>
  <c r="C14" i="1"/>
  <c r="H12" i="1"/>
  <c r="C12" i="1"/>
  <c r="H10" i="1"/>
  <c r="H17" i="1" s="1"/>
  <c r="H30" i="1" s="1"/>
  <c r="C10" i="1"/>
  <c r="C17" i="1" s="1"/>
  <c r="C30" i="1" s="1"/>
  <c r="C31" i="1" s="1"/>
  <c r="C32" i="1" s="1"/>
  <c r="D32" i="1" s="1"/>
  <c r="E32" i="1" s="1"/>
  <c r="F32" i="1" s="1"/>
  <c r="G32" i="1" s="1"/>
  <c r="D7" i="1"/>
  <c r="D31" i="1" s="1"/>
  <c r="C7" i="1"/>
  <c r="F5" i="1"/>
  <c r="G5" i="1" s="1"/>
  <c r="G7" i="1" s="1"/>
  <c r="G31" i="1" s="1"/>
  <c r="E5" i="1"/>
  <c r="G3" i="1"/>
  <c r="F3" i="1"/>
  <c r="F7" i="1" s="1"/>
  <c r="F31" i="1" s="1"/>
  <c r="E3" i="1"/>
  <c r="E7" i="1" s="1"/>
  <c r="E31" i="1" s="1"/>
  <c r="D3" i="1"/>
  <c r="H3" i="1" s="1"/>
  <c r="H5" i="1" l="1"/>
  <c r="H7" i="1" s="1"/>
  <c r="H31" i="1" s="1"/>
</calcChain>
</file>

<file path=xl/sharedStrings.xml><?xml version="1.0" encoding="utf-8"?>
<sst xmlns="http://schemas.openxmlformats.org/spreadsheetml/2006/main" count="173" uniqueCount="121">
  <si>
    <t>Year 1 ($)</t>
  </si>
  <si>
    <t>Year 2 ($)</t>
  </si>
  <si>
    <t>Year 3 ($)</t>
  </si>
  <si>
    <t>Year 4 ($)</t>
  </si>
  <si>
    <t>Year 5 ($)</t>
  </si>
  <si>
    <t>Total</t>
  </si>
  <si>
    <t>Benefits</t>
  </si>
  <si>
    <t>Increased Revenues</t>
  </si>
  <si>
    <t>Increased Sales</t>
  </si>
  <si>
    <t xml:space="preserve">    Decreased Administrative Costs</t>
  </si>
  <si>
    <t xml:space="preserve">Customer Retention </t>
  </si>
  <si>
    <t xml:space="preserve">  Total Benefits</t>
  </si>
  <si>
    <t>Development costs</t>
  </si>
  <si>
    <t>Labor: Project Manager</t>
  </si>
  <si>
    <t>-</t>
  </si>
  <si>
    <t>Labor: Business Analyst</t>
  </si>
  <si>
    <t>Labor: Senior Developer 1</t>
  </si>
  <si>
    <t>Labor: Web Designer/Content Manager</t>
  </si>
  <si>
    <t xml:space="preserve">Labor:  Application Developer </t>
  </si>
  <si>
    <t>Labor:  Quality Control</t>
  </si>
  <si>
    <t xml:space="preserve">  Total development costs</t>
  </si>
  <si>
    <t>Operational costs</t>
  </si>
  <si>
    <t xml:space="preserve">Software license and renewal </t>
  </si>
  <si>
    <t>Hosting and Infrastructure</t>
  </si>
  <si>
    <t>Database Adminstrator</t>
  </si>
  <si>
    <t>Backup &amp; Disaster Recovery</t>
  </si>
  <si>
    <t xml:space="preserve">Training &amp; Documentations </t>
  </si>
  <si>
    <t>Security Measures</t>
  </si>
  <si>
    <t xml:space="preserve">Regulatory Compliance </t>
  </si>
  <si>
    <t xml:space="preserve">  Total operational costs</t>
  </si>
  <si>
    <t xml:space="preserve">  Total costs</t>
  </si>
  <si>
    <t xml:space="preserve">  Net benefits</t>
  </si>
  <si>
    <t>Cumulative Net Cash Flow</t>
  </si>
  <si>
    <t xml:space="preserve">
ROI = 391,576/181,960
​ ×100
 ROI=215.04%</t>
  </si>
  <si>
    <t>Payback Period = YEAR 2</t>
  </si>
  <si>
    <t>LY Revenue</t>
  </si>
  <si>
    <t>Increase %</t>
  </si>
  <si>
    <t>Total Increase Year 2</t>
  </si>
  <si>
    <t>Year 3</t>
  </si>
  <si>
    <t>Year 4</t>
  </si>
  <si>
    <t>Year 5</t>
  </si>
  <si>
    <t xml:space="preserve">Increased Sales </t>
  </si>
  <si>
    <t>**Incremental increase in revenue per year, starting with Year 2 (40% increase over LY), then (40% increase YoY)</t>
  </si>
  <si>
    <t>Rate</t>
  </si>
  <si>
    <t>Total # of Hours</t>
  </si>
  <si>
    <t>Total Amount</t>
  </si>
  <si>
    <t xml:space="preserve">Description </t>
  </si>
  <si>
    <t>Source</t>
  </si>
  <si>
    <t>512*0.2</t>
  </si>
  <si>
    <t>https://www.coursera.org/articles/project-manager-salary</t>
  </si>
  <si>
    <t>2hrs/day/4months</t>
  </si>
  <si>
    <t>https://www.glassdoor.co.in/Salaries/united-states-business-analyst-salary-SRCH_IL.0,13_IN1_KO14,30.htm#:~:text=The%20average%20additional%20cash%20compensation%20for%20a%20Business,Glassdoor%20by%20Business%20Analyst%20employees%20in%20United%20States.</t>
  </si>
  <si>
    <t>8hr/week/4months</t>
  </si>
  <si>
    <t>Compensation Management Solution - CompAnalyst | Salary.com</t>
  </si>
  <si>
    <t>4hr/week/4months</t>
  </si>
  <si>
    <t>8hrs/week/4month</t>
  </si>
  <si>
    <t>https://www.ziprecruiter.com/Salaries/Software-Applications-Developer-Salary-in-Washington,DC</t>
  </si>
  <si>
    <t>8hrs/month/4month</t>
  </si>
  <si>
    <t>Salary: Quality Assurance Manager in United States 2024 | Glassdoor</t>
  </si>
  <si>
    <t>DBA</t>
  </si>
  <si>
    <t>5hr/week/4months</t>
  </si>
  <si>
    <t>No of Items</t>
  </si>
  <si>
    <t xml:space="preserve">Total Sum </t>
  </si>
  <si>
    <t>Ipads</t>
  </si>
  <si>
    <t>https://www.amazon.com/dp/B0BJLXMVMV?tag=track-ect-bing-usa-187242-20&amp;linkCode=osi&amp;th=1&amp;psc=1</t>
  </si>
  <si>
    <t>Monthly Subcriptions</t>
  </si>
  <si>
    <t>4months</t>
  </si>
  <si>
    <t>https://www.hostgator.com/promo/top10best?clickid=3CvXjzSBzxyNTz%3ARtMS-yR5NUkH1ejwmIzLezo0&amp;irgwc=1&amp;affpat=1&amp;mpid=34020&amp;utm_source=IR&amp;utm_medium=affiliate&amp;utm_campaign=Natural%20Intelligence%20LTD%2C&amp;channelid=P61C46098237S645N0B2A20D0E0000V100&amp;siteID=46098437&amp;irpid=34020</t>
  </si>
  <si>
    <t>Desktops</t>
  </si>
  <si>
    <t>Amazon.com: LG Gram 17" WQXGA Intel Evo Platform Laptop, 13th Gen Intel i7-1360P Processor, 16GB RAM, 2TB SSD, Webcam, Bluetooth, USB-C, Backlit Keyboard, Windows 11, School and Business Ready, LIONEYE Bundle : Electronics</t>
  </si>
  <si>
    <t>SQL Server License</t>
  </si>
  <si>
    <t>n/a</t>
  </si>
  <si>
    <t>Microsoft SQL Server 2019 Standard + 10 CALs (trustedtechteam.com)</t>
  </si>
  <si>
    <t>Year 2</t>
  </si>
  <si>
    <t>2 Operating system/$200/server, Database software $2000, &amp; Development tools framework1000</t>
  </si>
  <si>
    <t>Cloud hosting services (Google Cloud): $500/month/Dedicated server 500/month</t>
  </si>
  <si>
    <t xml:space="preserve">Database development and Maintenance </t>
  </si>
  <si>
    <t>5% of development cost annually 0.05*60120</t>
  </si>
  <si>
    <t>Backup solutions $100/month/12 ,Recovery planning and periodic testing 1000/yr</t>
  </si>
  <si>
    <t>Document creation and meaintenance $1500/qtr, training cost/ qtr $2000</t>
  </si>
  <si>
    <t xml:space="preserve">System Security Subscription </t>
  </si>
  <si>
    <t>Security Software and tools $200/month , Regular security Audit $1000/audit/yr</t>
  </si>
  <si>
    <t>Legal consultations 8hrs/qtr @ $100/hr</t>
  </si>
  <si>
    <t>Questions   </t>
  </si>
  <si>
    <t>Answer   </t>
  </si>
  <si>
    <t>Rating   </t>
  </si>
  <si>
    <r>
      <rPr>
        <sz val="12"/>
        <rFont val="Times New Roman"/>
        <charset val="1"/>
      </rPr>
      <t>How long will it take to implement the proposed project  </t>
    </r>
    <r>
      <rPr>
        <sz val="12"/>
        <rFont val="Times New Roman"/>
        <charset val="1"/>
      </rPr>
      <t> </t>
    </r>
  </si>
  <si>
    <r>
      <rPr>
        <sz val="12"/>
        <rFont val="Times New Roman"/>
        <charset val="1"/>
      </rPr>
      <t>  1 to 6 months</t>
    </r>
    <r>
      <rPr>
        <sz val="12"/>
        <rFont val="Times New Roman"/>
        <charset val="1"/>
      </rPr>
      <t> </t>
    </r>
  </si>
  <si>
    <r>
      <rPr>
        <sz val="12"/>
        <rFont val="Times New Roman"/>
        <charset val="1"/>
      </rPr>
      <t>  1</t>
    </r>
    <r>
      <rPr>
        <sz val="12"/>
        <rFont val="Times New Roman"/>
        <charset val="1"/>
      </rPr>
      <t> </t>
    </r>
  </si>
  <si>
    <r>
      <rPr>
        <sz val="12"/>
        <rFont val="Times New Roman"/>
        <charset val="1"/>
      </rPr>
      <t>What are the estimated project costs </t>
    </r>
    <r>
      <rPr>
        <sz val="12"/>
        <rFont val="Times New Roman"/>
        <charset val="1"/>
      </rPr>
      <t> </t>
    </r>
  </si>
  <si>
    <r>
      <rPr>
        <sz val="11"/>
        <rFont val="Calibri"/>
        <charset val="1"/>
      </rPr>
      <t> $25,000 to $75,000</t>
    </r>
    <r>
      <rPr>
        <sz val="11"/>
        <rFont val="Calibri"/>
        <charset val="1"/>
      </rPr>
      <t> </t>
    </r>
  </si>
  <si>
    <r>
      <rPr>
        <sz val="11"/>
        <rFont val="Calibri"/>
        <charset val="1"/>
      </rPr>
      <t> 1</t>
    </r>
    <r>
      <rPr>
        <sz val="11"/>
        <rFont val="Calibri"/>
        <charset val="1"/>
      </rPr>
      <t> </t>
    </r>
  </si>
  <si>
    <r>
      <rPr>
        <sz val="12"/>
        <rFont val="Times New Roman"/>
        <charset val="1"/>
      </rPr>
      <t>Degree of anticipated change to existing business processes:  </t>
    </r>
    <r>
      <rPr>
        <sz val="12"/>
        <rFont val="Times New Roman"/>
        <charset val="1"/>
      </rPr>
      <t> </t>
    </r>
  </si>
  <si>
    <r>
      <rPr>
        <sz val="12"/>
        <rFont val="Times New Roman"/>
        <charset val="1"/>
      </rPr>
      <t>  High</t>
    </r>
    <r>
      <rPr>
        <sz val="12"/>
        <rFont val="Times New Roman"/>
        <charset val="1"/>
      </rPr>
      <t> </t>
    </r>
  </si>
  <si>
    <r>
      <rPr>
        <sz val="12"/>
        <rFont val="Times New Roman"/>
        <charset val="1"/>
      </rPr>
      <t>  100</t>
    </r>
    <r>
      <rPr>
        <sz val="12"/>
        <rFont val="Times New Roman"/>
        <charset val="1"/>
      </rPr>
      <t> </t>
    </r>
  </si>
  <si>
    <r>
      <rPr>
        <sz val="12"/>
        <rFont val="Times New Roman"/>
        <charset val="1"/>
      </rPr>
      <t>Number of employees impacted by the system  </t>
    </r>
    <r>
      <rPr>
        <sz val="12"/>
        <rFont val="Times New Roman"/>
        <charset val="1"/>
      </rPr>
      <t> </t>
    </r>
  </si>
  <si>
    <r>
      <rPr>
        <sz val="12"/>
        <rFont val="Times New Roman"/>
        <charset val="1"/>
      </rPr>
      <t>  1 to 20</t>
    </r>
    <r>
      <rPr>
        <sz val="12"/>
        <rFont val="Times New Roman"/>
        <charset val="1"/>
      </rPr>
      <t> </t>
    </r>
  </si>
  <si>
    <t>Number of agencies impacted by the system</t>
  </si>
  <si>
    <t>four to Eight</t>
  </si>
  <si>
    <r>
      <rPr>
        <sz val="12"/>
        <rFont val="Times New Roman"/>
        <charset val="1"/>
      </rPr>
      <t>Anticipated user attitude to the new process/system:  </t>
    </r>
    <r>
      <rPr>
        <sz val="12"/>
        <rFont val="Times New Roman"/>
        <charset val="1"/>
      </rPr>
      <t> </t>
    </r>
  </si>
  <si>
    <t>Neutral</t>
  </si>
  <si>
    <t>Number of existing applications that must feed or receive data from the new system   </t>
  </si>
  <si>
    <r>
      <rPr>
        <sz val="12"/>
        <rFont val="Times New Roman"/>
        <charset val="1"/>
      </rPr>
      <t>Volume of required data to be converted from existing system to new system:  </t>
    </r>
    <r>
      <rPr>
        <sz val="12"/>
        <rFont val="Times New Roman"/>
        <charset val="1"/>
      </rPr>
      <t> </t>
    </r>
  </si>
  <si>
    <t>None</t>
  </si>
  <si>
    <r>
      <rPr>
        <sz val="12"/>
        <rFont val="Times New Roman"/>
        <charset val="1"/>
      </rPr>
      <t>Complexity of the required conversion </t>
    </r>
    <r>
      <rPr>
        <sz val="12"/>
        <rFont val="Times New Roman"/>
        <charset val="1"/>
      </rPr>
      <t> </t>
    </r>
  </si>
  <si>
    <t>No Conversion Required</t>
  </si>
  <si>
    <t>  1</t>
  </si>
  <si>
    <r>
      <rPr>
        <sz val="12"/>
        <rFont val="Times New Roman"/>
        <charset val="1"/>
      </rPr>
      <t>Will the system be implemented with an off-the-shelf system   </t>
    </r>
    <r>
      <rPr>
        <sz val="12"/>
        <rFont val="Times New Roman"/>
        <charset val="1"/>
      </rPr>
      <t> </t>
    </r>
  </si>
  <si>
    <t>No</t>
  </si>
  <si>
    <t>Has the Titans Food developed/implemented system similar in size and complexity in the past</t>
  </si>
  <si>
    <r>
      <rPr>
        <sz val="12"/>
        <rFont val="Times New Roman"/>
        <charset val="1"/>
      </rPr>
      <t>Project teams level of experience with the business process being impacted </t>
    </r>
    <r>
      <rPr>
        <sz val="12"/>
        <rFont val="Times New Roman"/>
        <charset val="1"/>
      </rPr>
      <t> </t>
    </r>
  </si>
  <si>
    <t>Medium</t>
  </si>
  <si>
    <t>Titans Food staffs experience with implementing systems with similar technologies  </t>
  </si>
  <si>
    <t>Low</t>
  </si>
  <si>
    <r>
      <rPr>
        <sz val="12"/>
        <rFont val="Times New Roman"/>
        <charset val="1"/>
      </rPr>
      <t>Support of Department Head (s) and Senior Managers in the impacted agencies </t>
    </r>
    <r>
      <rPr>
        <sz val="12"/>
        <rFont val="Times New Roman"/>
        <charset val="1"/>
      </rPr>
      <t> </t>
    </r>
  </si>
  <si>
    <t>High</t>
  </si>
  <si>
    <r>
      <rPr>
        <sz val="12"/>
        <rFont val="Times New Roman"/>
        <charset val="1"/>
      </rPr>
      <t>Other external entity, such as the State, is involved in the project </t>
    </r>
    <r>
      <rPr>
        <sz val="12"/>
        <rFont val="Times New Roman"/>
        <charset val="1"/>
      </rPr>
      <t> </t>
    </r>
  </si>
  <si>
    <t>External Entity is Playing a Minnor Roles</t>
  </si>
  <si>
    <t>Project Score   :  1803</t>
  </si>
  <si>
    <r>
      <rPr>
        <sz val="12"/>
        <rFont val="Times New Roman"/>
        <charset val="1"/>
      </rPr>
      <t>   </t>
    </r>
    <r>
      <rPr>
        <sz val="12"/>
        <rFont val="Times New Roman"/>
        <charset val="1"/>
      </rPr>
      <t> </t>
    </r>
  </si>
  <si>
    <t>Risk Assessment based on Project Score range from   1,001 to 2,500  (Low Risk)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</si>
</sst>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>
    <font>
      <sz val="10"/>
      <name val="Arial"/>
      <charset val="134"/>
    </font>
    <font>
      <sz val="14"/>
      <name val="Times New Roman"/>
      <charset val="1"/>
    </font>
    <font>
      <sz val="12"/>
      <name val="Times New Roman"/>
      <charset val="1"/>
    </font>
    <font>
      <sz val="11"/>
      <name val="Calibri"/>
      <charset val="1"/>
    </font>
    <font>
      <sz val="12"/>
      <color rgb="FF000000"/>
      <name val="Times New Roman"/>
      <charset val="134"/>
    </font>
    <font>
      <sz val="11"/>
      <color rgb="FF000000"/>
      <name val="Calibri"/>
      <charset val="134"/>
    </font>
    <font>
      <b/>
      <sz val="14"/>
      <color rgb="FF000000"/>
      <name val="Times New Roman"/>
      <charset val="134"/>
    </font>
    <font>
      <b/>
      <sz val="14"/>
      <name val="Calibri"/>
      <charset val="1"/>
    </font>
    <font>
      <b/>
      <sz val="12"/>
      <color rgb="FFFF0000"/>
      <name val="Times New Roman"/>
      <charset val="134"/>
    </font>
    <font>
      <sz val="10"/>
      <color rgb="FF000000"/>
      <name val="Arial"/>
      <charset val="134"/>
    </font>
    <font>
      <u/>
      <sz val="10"/>
      <color theme="10"/>
      <name val="Arial"/>
      <charset val="134"/>
    </font>
    <font>
      <u/>
      <sz val="10"/>
      <color rgb="FF0000FF"/>
      <name val="Arial"/>
      <charset val="134"/>
    </font>
    <font>
      <sz val="10"/>
      <name val="Arial"/>
      <charset val="134"/>
    </font>
    <font>
      <sz val="10"/>
      <color rgb="FF0D0D0D"/>
      <name val="Segoe UI"/>
      <charset val="134"/>
    </font>
    <font>
      <sz val="10"/>
      <color rgb="FF000000"/>
      <name val="Arial"/>
      <charset val="134"/>
    </font>
    <font>
      <sz val="10"/>
      <color rgb="FF0D0D0D"/>
      <name val="Arial"/>
      <charset val="134"/>
    </font>
    <font>
      <b/>
      <sz val="1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9" fillId="3" borderId="0" xfId="0" applyFont="1" applyFill="1"/>
    <xf numFmtId="0" fontId="0" fillId="3" borderId="0" xfId="0" applyFill="1"/>
    <xf numFmtId="0" fontId="9" fillId="4" borderId="1" xfId="0" applyFont="1" applyFill="1" applyBorder="1"/>
    <xf numFmtId="0" fontId="9" fillId="4" borderId="1" xfId="0" applyFont="1" applyFill="1" applyBorder="1" applyAlignment="1">
      <alignment horizontal="left"/>
    </xf>
    <xf numFmtId="0" fontId="10" fillId="0" borderId="0" xfId="1"/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0" fillId="4" borderId="0" xfId="0" applyFill="1"/>
    <xf numFmtId="6" fontId="0" fillId="0" borderId="1" xfId="0" applyNumberFormat="1" applyBorder="1"/>
    <xf numFmtId="0" fontId="0" fillId="0" borderId="1" xfId="0" applyBorder="1" applyAlignment="1">
      <alignment horizontal="right"/>
    </xf>
    <xf numFmtId="0" fontId="11" fillId="0" borderId="1" xfId="0" applyFont="1" applyBorder="1"/>
    <xf numFmtId="0" fontId="12" fillId="0" borderId="12" xfId="0" applyFont="1" applyBorder="1"/>
    <xf numFmtId="0" fontId="12" fillId="0" borderId="12" xfId="0" applyFont="1" applyBorder="1" applyAlignment="1">
      <alignment horizontal="left"/>
    </xf>
    <xf numFmtId="3" fontId="0" fillId="0" borderId="12" xfId="0" applyNumberFormat="1" applyBorder="1" applyAlignment="1">
      <alignment horizontal="right"/>
    </xf>
    <xf numFmtId="0" fontId="0" fillId="0" borderId="12" xfId="0" applyBorder="1"/>
    <xf numFmtId="0" fontId="9" fillId="4" borderId="12" xfId="0" applyFont="1" applyFill="1" applyBorder="1"/>
    <xf numFmtId="0" fontId="14" fillId="4" borderId="12" xfId="0" applyFont="1" applyFill="1" applyBorder="1" applyAlignment="1">
      <alignment horizontal="left"/>
    </xf>
    <xf numFmtId="3" fontId="12" fillId="0" borderId="12" xfId="0" applyNumberFormat="1" applyFont="1" applyBorder="1" applyAlignment="1">
      <alignment horizontal="right"/>
    </xf>
    <xf numFmtId="0" fontId="15" fillId="0" borderId="12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6" fillId="5" borderId="12" xfId="0" applyFont="1" applyFill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center"/>
    </xf>
    <xf numFmtId="0" fontId="16" fillId="0" borderId="12" xfId="0" applyFont="1" applyBorder="1" applyAlignment="1">
      <alignment horizontal="center"/>
    </xf>
    <xf numFmtId="3" fontId="16" fillId="0" borderId="12" xfId="0" applyNumberFormat="1" applyFont="1" applyBorder="1" applyAlignment="1">
      <alignment horizontal="right"/>
    </xf>
    <xf numFmtId="3" fontId="9" fillId="4" borderId="12" xfId="0" applyNumberFormat="1" applyFont="1" applyFill="1" applyBorder="1" applyAlignment="1">
      <alignment horizontal="right"/>
    </xf>
    <xf numFmtId="0" fontId="16" fillId="0" borderId="12" xfId="0" applyFont="1" applyBorder="1"/>
    <xf numFmtId="37" fontId="16" fillId="0" borderId="12" xfId="0" applyNumberFormat="1" applyFont="1" applyBorder="1" applyAlignment="1">
      <alignment horizontal="right"/>
    </xf>
    <xf numFmtId="0" fontId="16" fillId="0" borderId="0" xfId="0" applyFont="1" applyAlignment="1">
      <alignment horizontal="right"/>
    </xf>
    <xf numFmtId="0" fontId="0" fillId="5" borderId="13" xfId="0" applyFill="1" applyBorder="1"/>
    <xf numFmtId="0" fontId="0" fillId="0" borderId="14" xfId="0" applyBorder="1"/>
    <xf numFmtId="0" fontId="16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6" fillId="0" borderId="13" xfId="0" applyFont="1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0" xfId="0"/>
    <xf numFmtId="0" fontId="0" fillId="3" borderId="0" xfId="0" applyFill="1"/>
    <xf numFmtId="0" fontId="12" fillId="0" borderId="12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3" fontId="12" fillId="0" borderId="12" xfId="0" applyNumberFormat="1" applyFont="1" applyBorder="1" applyAlignment="1">
      <alignment horizontal="left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lary.com/companalyst/?utm_source=bing&amp;utm_medium=cpc&amp;utm_campaign=482909305&amp;utm_content=S%7C%20Salary&amp;utm_term=job%20wage&amp;msclkid=5b5ef32ca6671ffcf2ac96fc69438aa4" TargetMode="External"/><Relationship Id="rId7" Type="http://schemas.openxmlformats.org/officeDocument/2006/relationships/hyperlink" Target="https://www.trustedtechteam.com/collections/microsoft-sql-server/products/microsoft-sql-server-2019-standard-10-cals-license" TargetMode="External"/><Relationship Id="rId2" Type="http://schemas.openxmlformats.org/officeDocument/2006/relationships/hyperlink" Target="https://www.glassdoor.co.in/Salaries/united-states-business-analyst-salary-SRCH_IL.0,13_IN1_KO14,30.htm" TargetMode="External"/><Relationship Id="rId1" Type="http://schemas.openxmlformats.org/officeDocument/2006/relationships/hyperlink" Target="https://www.coursera.org/articles/project-manager-salary" TargetMode="External"/><Relationship Id="rId6" Type="http://schemas.openxmlformats.org/officeDocument/2006/relationships/hyperlink" Target="https://www.glassdoor.com/Salaries/quality-assurance-manager-salary-SRCH_KO0,25.htm" TargetMode="External"/><Relationship Id="rId5" Type="http://schemas.openxmlformats.org/officeDocument/2006/relationships/hyperlink" Target="https://www.ziprecruiter.com/Salaries/Software-Applications-Developer-Salary-in-Washington,DC" TargetMode="External"/><Relationship Id="rId4" Type="http://schemas.openxmlformats.org/officeDocument/2006/relationships/hyperlink" Target="https://www.coursera.org/articles/project-manager-sa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="90" zoomScaleNormal="90" workbookViewId="0">
      <selection activeCell="J19" sqref="J19"/>
    </sheetView>
  </sheetViews>
  <sheetFormatPr defaultColWidth="9" defaultRowHeight="12.3"/>
  <cols>
    <col min="2" max="2" width="30.609375" style="33" customWidth="1"/>
    <col min="3" max="3" width="11.21875" style="35" customWidth="1"/>
    <col min="4" max="4" width="10.33203125" style="35" customWidth="1"/>
    <col min="5" max="5" width="9.38671875" style="35" customWidth="1"/>
    <col min="6" max="6" width="9.5" style="35" customWidth="1"/>
    <col min="7" max="7" width="8.38671875" style="35" customWidth="1"/>
    <col min="8" max="8" width="8.94140625" style="35" customWidth="1"/>
  </cols>
  <sheetData>
    <row r="1" spans="1:8">
      <c r="A1" s="45"/>
      <c r="B1" s="46"/>
      <c r="C1" s="36" t="s">
        <v>0</v>
      </c>
      <c r="D1" s="36" t="s">
        <v>1</v>
      </c>
      <c r="E1" s="36" t="s">
        <v>2</v>
      </c>
      <c r="F1" s="36" t="s">
        <v>3</v>
      </c>
      <c r="G1" s="36" t="s">
        <v>4</v>
      </c>
      <c r="H1" s="36" t="s">
        <v>5</v>
      </c>
    </row>
    <row r="2" spans="1:8">
      <c r="A2" s="47" t="s">
        <v>6</v>
      </c>
      <c r="B2" s="48"/>
      <c r="C2" s="37"/>
      <c r="D2" s="37"/>
      <c r="E2" s="37"/>
      <c r="F2" s="37"/>
      <c r="G2" s="37"/>
      <c r="H2" s="37"/>
    </row>
    <row r="3" spans="1:8">
      <c r="A3" s="27">
        <v>110</v>
      </c>
      <c r="B3" s="38" t="s">
        <v>7</v>
      </c>
      <c r="C3" s="37">
        <v>0</v>
      </c>
      <c r="D3" s="26">
        <f>DETAILS!E2</f>
        <v>56000</v>
      </c>
      <c r="E3" s="26">
        <f>DETAILS!F2</f>
        <v>78400</v>
      </c>
      <c r="F3" s="37">
        <f>DETAILS!G2</f>
        <v>109760</v>
      </c>
      <c r="G3" s="37">
        <f>DETAILS!H2</f>
        <v>153664</v>
      </c>
      <c r="H3" s="26">
        <f t="shared" ref="H3" si="0">SUM(D3:G3)</f>
        <v>397824</v>
      </c>
    </row>
    <row r="4" spans="1:8">
      <c r="A4" s="27">
        <v>111</v>
      </c>
      <c r="B4" s="38" t="s">
        <v>8</v>
      </c>
      <c r="C4" s="37">
        <v>0</v>
      </c>
      <c r="D4" s="37"/>
      <c r="E4" s="37"/>
      <c r="F4" s="37"/>
      <c r="G4" s="37"/>
      <c r="H4" s="26"/>
    </row>
    <row r="5" spans="1:8">
      <c r="A5" s="27">
        <v>114</v>
      </c>
      <c r="B5" s="38" t="s">
        <v>9</v>
      </c>
      <c r="C5" s="37">
        <v>0</v>
      </c>
      <c r="D5" s="26">
        <v>42000</v>
      </c>
      <c r="E5" s="26">
        <f>D5+(D5*0.03)</f>
        <v>43260</v>
      </c>
      <c r="F5" s="26">
        <f>E5+(E5*0.03)</f>
        <v>44557.8</v>
      </c>
      <c r="G5" s="26">
        <f>F5+(F5*0.03)</f>
        <v>45894.534</v>
      </c>
      <c r="H5" s="26">
        <f>SUM(D5:G5)</f>
        <v>175712.334</v>
      </c>
    </row>
    <row r="6" spans="1:8">
      <c r="A6" s="27">
        <v>115</v>
      </c>
      <c r="B6" s="38" t="s">
        <v>10</v>
      </c>
      <c r="C6" s="37">
        <v>0</v>
      </c>
      <c r="D6" s="26"/>
      <c r="E6" s="26"/>
      <c r="F6" s="26"/>
      <c r="G6" s="26"/>
      <c r="H6" s="26"/>
    </row>
    <row r="7" spans="1:8">
      <c r="A7" s="27"/>
      <c r="B7" s="39" t="s">
        <v>11</v>
      </c>
      <c r="C7" s="40">
        <f t="shared" ref="C7:H7" si="1">SUM(C3:C5)</f>
        <v>0</v>
      </c>
      <c r="D7" s="40">
        <f t="shared" si="1"/>
        <v>98000</v>
      </c>
      <c r="E7" s="40">
        <f t="shared" si="1"/>
        <v>121660</v>
      </c>
      <c r="F7" s="40">
        <f t="shared" si="1"/>
        <v>154317.79999999999</v>
      </c>
      <c r="G7" s="40">
        <f t="shared" si="1"/>
        <v>199558.53399999999</v>
      </c>
      <c r="H7" s="40">
        <f t="shared" si="1"/>
        <v>573536.33400000003</v>
      </c>
    </row>
    <row r="8" spans="1:8">
      <c r="A8" s="27"/>
      <c r="B8" s="38"/>
      <c r="C8" s="37"/>
      <c r="D8" s="37"/>
      <c r="E8" s="37"/>
      <c r="F8" s="37"/>
      <c r="G8" s="37"/>
      <c r="H8" s="37"/>
    </row>
    <row r="9" spans="1:8">
      <c r="A9" s="49" t="s">
        <v>12</v>
      </c>
      <c r="B9" s="50"/>
      <c r="C9" s="37"/>
      <c r="D9" s="37"/>
      <c r="E9" s="37"/>
      <c r="F9" s="37"/>
      <c r="G9" s="37"/>
      <c r="H9" s="37"/>
    </row>
    <row r="10" spans="1:8">
      <c r="A10" s="27">
        <v>211</v>
      </c>
      <c r="B10" s="16" t="s">
        <v>13</v>
      </c>
      <c r="C10" s="26">
        <f>DETAILS!E8</f>
        <v>10200</v>
      </c>
      <c r="D10" s="26" t="s">
        <v>14</v>
      </c>
      <c r="E10" s="26" t="s">
        <v>14</v>
      </c>
      <c r="F10" s="26" t="s">
        <v>14</v>
      </c>
      <c r="G10" s="26" t="s">
        <v>14</v>
      </c>
      <c r="H10" s="26">
        <f>SUM(C10:G10)</f>
        <v>10200</v>
      </c>
    </row>
    <row r="11" spans="1:8">
      <c r="A11" s="27">
        <v>212</v>
      </c>
      <c r="B11" s="19" t="s">
        <v>15</v>
      </c>
      <c r="C11" s="26">
        <f>DETAILS!E9</f>
        <v>14400</v>
      </c>
      <c r="D11" s="26" t="s">
        <v>14</v>
      </c>
      <c r="E11" s="26" t="s">
        <v>14</v>
      </c>
      <c r="F11" s="26" t="s">
        <v>14</v>
      </c>
      <c r="G11" s="26" t="s">
        <v>14</v>
      </c>
      <c r="H11" s="26">
        <f t="shared" ref="H11:H15" si="2">SUM(C11:G11)</f>
        <v>14400</v>
      </c>
    </row>
    <row r="12" spans="1:8">
      <c r="A12" s="27">
        <v>213</v>
      </c>
      <c r="B12" s="19" t="s">
        <v>16</v>
      </c>
      <c r="C12" s="26">
        <f>DETAILS!E10</f>
        <v>19200</v>
      </c>
      <c r="D12" s="26" t="s">
        <v>14</v>
      </c>
      <c r="E12" s="26" t="s">
        <v>14</v>
      </c>
      <c r="F12" s="26" t="s">
        <v>14</v>
      </c>
      <c r="G12" s="26" t="s">
        <v>14</v>
      </c>
      <c r="H12" s="26">
        <f t="shared" si="2"/>
        <v>19200</v>
      </c>
    </row>
    <row r="13" spans="1:8">
      <c r="A13" s="27">
        <v>214</v>
      </c>
      <c r="B13" s="19" t="s">
        <v>17</v>
      </c>
      <c r="C13" s="26">
        <f>DETAILS!E11</f>
        <v>4800</v>
      </c>
      <c r="D13" s="26" t="s">
        <v>14</v>
      </c>
      <c r="E13" s="26" t="s">
        <v>14</v>
      </c>
      <c r="F13" s="26" t="s">
        <v>14</v>
      </c>
      <c r="G13" s="26" t="s">
        <v>14</v>
      </c>
      <c r="H13" s="26">
        <f t="shared" si="2"/>
        <v>4800</v>
      </c>
    </row>
    <row r="14" spans="1:8">
      <c r="A14" s="27">
        <v>214</v>
      </c>
      <c r="B14" s="19" t="s">
        <v>18</v>
      </c>
      <c r="C14" s="26">
        <f>DETAILS!E12</f>
        <v>8320</v>
      </c>
      <c r="D14" s="26" t="s">
        <v>14</v>
      </c>
      <c r="E14" s="26" t="s">
        <v>14</v>
      </c>
      <c r="F14" s="26" t="s">
        <v>14</v>
      </c>
      <c r="G14" s="26" t="s">
        <v>14</v>
      </c>
      <c r="H14" s="26">
        <f t="shared" si="2"/>
        <v>8320</v>
      </c>
    </row>
    <row r="15" spans="1:8">
      <c r="A15" s="27">
        <v>214</v>
      </c>
      <c r="B15" s="19" t="s">
        <v>19</v>
      </c>
      <c r="C15" s="26">
        <f>DETAILS!E13</f>
        <v>3200</v>
      </c>
      <c r="D15" s="26" t="s">
        <v>14</v>
      </c>
      <c r="E15" s="26" t="s">
        <v>14</v>
      </c>
      <c r="F15" s="26" t="s">
        <v>14</v>
      </c>
      <c r="G15" s="26" t="s">
        <v>14</v>
      </c>
      <c r="H15" s="26">
        <f t="shared" si="2"/>
        <v>3200</v>
      </c>
    </row>
    <row r="16" spans="1:8">
      <c r="A16" s="27"/>
      <c r="B16" s="38"/>
      <c r="C16" s="26"/>
      <c r="D16" s="26"/>
      <c r="E16" s="26"/>
      <c r="F16" s="26"/>
      <c r="G16" s="26"/>
      <c r="H16" s="26"/>
    </row>
    <row r="17" spans="1:8">
      <c r="A17" s="27"/>
      <c r="B17" s="39" t="s">
        <v>20</v>
      </c>
      <c r="C17" s="40">
        <f>SUM(C10:C16)</f>
        <v>60120</v>
      </c>
      <c r="D17" s="26" t="s">
        <v>14</v>
      </c>
      <c r="E17" s="26" t="s">
        <v>14</v>
      </c>
      <c r="F17" s="26" t="s">
        <v>14</v>
      </c>
      <c r="G17" s="26" t="s">
        <v>14</v>
      </c>
      <c r="H17" s="40">
        <f>SUM(H10:H16)</f>
        <v>60120</v>
      </c>
    </row>
    <row r="18" spans="1:8">
      <c r="A18" s="27"/>
      <c r="B18" s="38"/>
      <c r="C18" s="37"/>
      <c r="D18" s="37"/>
      <c r="E18" s="37"/>
      <c r="F18" s="37"/>
      <c r="G18" s="37"/>
      <c r="H18" s="37"/>
    </row>
    <row r="19" spans="1:8">
      <c r="A19" s="51" t="s">
        <v>21</v>
      </c>
      <c r="B19" s="46"/>
      <c r="C19" s="37"/>
      <c r="D19" s="37"/>
      <c r="E19" s="37"/>
      <c r="F19" s="37"/>
      <c r="G19" s="37"/>
      <c r="H19" s="37"/>
    </row>
    <row r="20" spans="1:8">
      <c r="A20" s="24">
        <v>311</v>
      </c>
      <c r="B20" s="25" t="s">
        <v>22</v>
      </c>
      <c r="C20" s="37" t="s">
        <v>14</v>
      </c>
      <c r="D20" s="26">
        <v>3400</v>
      </c>
      <c r="E20" s="26">
        <v>3072</v>
      </c>
      <c r="F20" s="26">
        <v>3072</v>
      </c>
      <c r="G20" s="26">
        <v>3072</v>
      </c>
      <c r="H20" s="26">
        <f>SUM(D20:G20)</f>
        <v>12616</v>
      </c>
    </row>
    <row r="21" spans="1:8">
      <c r="A21" s="27">
        <v>312</v>
      </c>
      <c r="B21" s="24" t="s">
        <v>23</v>
      </c>
      <c r="C21" s="26" t="s">
        <v>14</v>
      </c>
      <c r="D21" s="26">
        <v>12000</v>
      </c>
      <c r="E21" s="26">
        <v>12000</v>
      </c>
      <c r="F21" s="26">
        <v>12000</v>
      </c>
      <c r="G21" s="26">
        <v>12000</v>
      </c>
      <c r="H21" s="26">
        <f t="shared" ref="H21:H25" si="3">SUM(D21:G21)</f>
        <v>48000</v>
      </c>
    </row>
    <row r="22" spans="1:8">
      <c r="A22" s="28">
        <v>313</v>
      </c>
      <c r="B22" s="25" t="s">
        <v>24</v>
      </c>
      <c r="C22" s="26"/>
      <c r="D22" s="26">
        <v>3006</v>
      </c>
      <c r="E22" s="26">
        <v>3006</v>
      </c>
      <c r="F22" s="26">
        <v>3006</v>
      </c>
      <c r="G22" s="26">
        <v>3006</v>
      </c>
      <c r="H22" s="26">
        <f>G22+F22+E22+D22</f>
        <v>12024</v>
      </c>
    </row>
    <row r="23" spans="1:8">
      <c r="A23" s="24">
        <v>314</v>
      </c>
      <c r="B23" s="29" t="s">
        <v>25</v>
      </c>
      <c r="C23" s="26"/>
      <c r="D23" s="26">
        <v>2200</v>
      </c>
      <c r="E23" s="26">
        <v>2200</v>
      </c>
      <c r="F23" s="26">
        <v>2200</v>
      </c>
      <c r="G23" s="26">
        <v>2200</v>
      </c>
      <c r="H23" s="26">
        <f t="shared" si="3"/>
        <v>8800</v>
      </c>
    </row>
    <row r="24" spans="1:8">
      <c r="A24" s="27">
        <v>315</v>
      </c>
      <c r="B24" s="25" t="s">
        <v>26</v>
      </c>
      <c r="C24" s="41" t="s">
        <v>14</v>
      </c>
      <c r="D24" s="30">
        <v>3500</v>
      </c>
      <c r="E24" s="30">
        <v>3500</v>
      </c>
      <c r="F24" s="30">
        <v>3500</v>
      </c>
      <c r="G24" s="30">
        <v>3500</v>
      </c>
      <c r="H24" s="26">
        <f t="shared" si="3"/>
        <v>14000</v>
      </c>
    </row>
    <row r="25" spans="1:8">
      <c r="A25" s="28">
        <v>316</v>
      </c>
      <c r="B25" s="31" t="s">
        <v>27</v>
      </c>
      <c r="C25" s="26" t="s">
        <v>14</v>
      </c>
      <c r="D25" s="26">
        <v>3400</v>
      </c>
      <c r="E25" s="26">
        <v>3400</v>
      </c>
      <c r="F25" s="26">
        <v>3400</v>
      </c>
      <c r="G25" s="26">
        <v>3400</v>
      </c>
      <c r="H25" s="26">
        <f t="shared" si="3"/>
        <v>13600</v>
      </c>
    </row>
    <row r="26" spans="1:8">
      <c r="A26" s="24">
        <v>317</v>
      </c>
      <c r="B26" s="31" t="s">
        <v>28</v>
      </c>
      <c r="C26" s="26"/>
      <c r="D26" s="27">
        <v>3200</v>
      </c>
      <c r="E26" s="27">
        <v>3200</v>
      </c>
      <c r="F26" s="27">
        <v>3200</v>
      </c>
      <c r="G26" s="27">
        <v>3200</v>
      </c>
      <c r="H26" s="26">
        <f>G26+F26+E26+D26</f>
        <v>12800</v>
      </c>
    </row>
    <row r="27" spans="1:8">
      <c r="A27" s="27"/>
      <c r="B27" s="32"/>
      <c r="C27" s="26"/>
      <c r="D27" s="26"/>
      <c r="E27" s="26"/>
      <c r="F27" s="26"/>
      <c r="G27" s="26"/>
      <c r="H27" s="26"/>
    </row>
    <row r="28" spans="1:8">
      <c r="A28" s="27"/>
      <c r="B28" s="39" t="s">
        <v>29</v>
      </c>
      <c r="C28" s="40">
        <f>SUM(C20:C25)</f>
        <v>0</v>
      </c>
      <c r="D28" s="40">
        <f>SUM(D20:D26)</f>
        <v>30706</v>
      </c>
      <c r="E28" s="40">
        <f>SUM(E20:E25)</f>
        <v>27178</v>
      </c>
      <c r="F28" s="40">
        <f>SUM(F20:F25)</f>
        <v>27178</v>
      </c>
      <c r="G28" s="40">
        <f>SUM(G20:G25)</f>
        <v>27178</v>
      </c>
      <c r="H28" s="40">
        <f>SUM(H20:H26)</f>
        <v>121840</v>
      </c>
    </row>
    <row r="29" spans="1:8">
      <c r="A29" s="27"/>
      <c r="B29" s="38"/>
      <c r="C29" s="37"/>
      <c r="D29" s="37"/>
      <c r="E29" s="37"/>
      <c r="F29" s="37"/>
      <c r="G29" s="37"/>
      <c r="H29" s="37"/>
    </row>
    <row r="30" spans="1:8" ht="17.25" customHeight="1">
      <c r="A30" s="42">
        <v>401</v>
      </c>
      <c r="B30" s="39" t="s">
        <v>30</v>
      </c>
      <c r="C30" s="40">
        <f>SUM(C17+C28)</f>
        <v>60120</v>
      </c>
      <c r="D30" s="40">
        <f>SUM(D20:D26)</f>
        <v>30706</v>
      </c>
      <c r="E30" s="40">
        <f>SUM(E20:E25)</f>
        <v>27178</v>
      </c>
      <c r="F30" s="40">
        <f>SUM(F20:F25)</f>
        <v>27178</v>
      </c>
      <c r="G30" s="40">
        <f>SUM(G20:G25)</f>
        <v>27178</v>
      </c>
      <c r="H30" s="40">
        <f>SUM(H17+H28)</f>
        <v>181960</v>
      </c>
    </row>
    <row r="31" spans="1:8" ht="17.25" customHeight="1">
      <c r="A31" s="42">
        <v>402</v>
      </c>
      <c r="B31" s="39" t="s">
        <v>31</v>
      </c>
      <c r="C31" s="43">
        <f>C7-C30</f>
        <v>-60120</v>
      </c>
      <c r="D31" s="40">
        <f>SUM(D7-D30)</f>
        <v>67294</v>
      </c>
      <c r="E31" s="40">
        <f>SUM(E7-E30)</f>
        <v>94482</v>
      </c>
      <c r="F31" s="40">
        <f>SUM(F7-F30)</f>
        <v>127139.79999999999</v>
      </c>
      <c r="G31" s="40">
        <f>SUM(G7-G30)</f>
        <v>172380.53399999999</v>
      </c>
      <c r="H31" s="40">
        <f>SUM(H7-H30)</f>
        <v>391576.33400000003</v>
      </c>
    </row>
    <row r="32" spans="1:8">
      <c r="A32" s="42">
        <v>403</v>
      </c>
      <c r="B32" s="39" t="s">
        <v>32</v>
      </c>
      <c r="C32" s="43">
        <f>C31</f>
        <v>-60120</v>
      </c>
      <c r="D32" s="43">
        <f>SUM(C32+D31)</f>
        <v>7174</v>
      </c>
      <c r="E32" s="43">
        <f>SUM(D32+E31)</f>
        <v>101656</v>
      </c>
      <c r="F32" s="43">
        <f>SUM(E32+F31)</f>
        <v>228795.8</v>
      </c>
      <c r="G32" s="43">
        <f>SUM(F32+G31)</f>
        <v>401176.33399999997</v>
      </c>
      <c r="H32" s="43"/>
    </row>
    <row r="33" spans="2:8">
      <c r="B33" s="53" t="s">
        <v>33</v>
      </c>
      <c r="C33" s="53"/>
      <c r="D33" s="53"/>
      <c r="E33" s="44"/>
      <c r="F33" s="44"/>
      <c r="G33" s="44"/>
      <c r="H33" s="44"/>
    </row>
    <row r="34" spans="2:8" ht="32.700000000000003" customHeight="1">
      <c r="B34" s="54"/>
      <c r="C34" s="54"/>
      <c r="D34" s="54"/>
    </row>
    <row r="35" spans="2:8">
      <c r="B35" s="52" t="s">
        <v>34</v>
      </c>
      <c r="C35" s="52"/>
    </row>
  </sheetData>
  <mergeCells count="6">
    <mergeCell ref="A1:B1"/>
    <mergeCell ref="A2:B2"/>
    <mergeCell ref="A9:B9"/>
    <mergeCell ref="A19:B19"/>
    <mergeCell ref="B35:C35"/>
    <mergeCell ref="B33:D34"/>
  </mergeCells>
  <pageMargins left="0.75" right="0.75" top="1" bottom="1" header="0.5" footer="0.5"/>
  <pageSetup scale="8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"/>
  <sheetViews>
    <sheetView workbookViewId="0">
      <selection activeCell="D35" sqref="D35"/>
    </sheetView>
  </sheetViews>
  <sheetFormatPr defaultColWidth="9" defaultRowHeight="12.3"/>
  <cols>
    <col min="1" max="1" width="5.27734375" customWidth="1"/>
    <col min="2" max="2" width="34.27734375" customWidth="1"/>
    <col min="3" max="3" width="9.88671875" customWidth="1"/>
    <col min="4" max="4" width="10.94140625" customWidth="1"/>
    <col min="5" max="5" width="14.21875" customWidth="1"/>
    <col min="6" max="6" width="15.0546875" customWidth="1"/>
    <col min="7" max="8" width="8.88671875" customWidth="1"/>
  </cols>
  <sheetData>
    <row r="1" spans="1:9">
      <c r="A1" s="8"/>
      <c r="B1" s="8"/>
      <c r="C1" s="9" t="s">
        <v>35</v>
      </c>
      <c r="D1" s="8" t="s">
        <v>36</v>
      </c>
      <c r="E1" s="9" t="s">
        <v>37</v>
      </c>
      <c r="F1" s="9" t="s">
        <v>38</v>
      </c>
      <c r="G1" s="9" t="s">
        <v>39</v>
      </c>
      <c r="H1" s="9" t="s">
        <v>40</v>
      </c>
    </row>
    <row r="2" spans="1:9">
      <c r="A2" s="10">
        <v>110</v>
      </c>
      <c r="B2" s="11" t="s">
        <v>7</v>
      </c>
      <c r="C2" s="11">
        <v>40000</v>
      </c>
      <c r="D2" s="10">
        <v>0.4</v>
      </c>
      <c r="E2" s="12">
        <v>56000</v>
      </c>
      <c r="F2" s="12">
        <v>78400</v>
      </c>
      <c r="G2" s="12">
        <v>109760</v>
      </c>
      <c r="H2" s="12">
        <v>153664</v>
      </c>
      <c r="I2" s="33"/>
    </row>
    <row r="3" spans="1:9">
      <c r="A3" s="10">
        <v>111</v>
      </c>
      <c r="B3" s="11" t="s">
        <v>41</v>
      </c>
      <c r="C3" s="11">
        <v>50000</v>
      </c>
      <c r="D3" s="10">
        <v>0.5</v>
      </c>
      <c r="E3" s="11">
        <v>75000</v>
      </c>
      <c r="F3" s="10"/>
      <c r="G3" s="10"/>
      <c r="H3" s="10"/>
    </row>
    <row r="4" spans="1:9">
      <c r="B4" t="s">
        <v>42</v>
      </c>
    </row>
    <row r="7" spans="1:9">
      <c r="A7" s="13"/>
      <c r="B7" s="13"/>
      <c r="C7" s="13" t="s">
        <v>43</v>
      </c>
      <c r="D7" s="13" t="s">
        <v>44</v>
      </c>
      <c r="E7" s="14" t="s">
        <v>45</v>
      </c>
      <c r="F7" s="14" t="s">
        <v>46</v>
      </c>
      <c r="G7" s="14" t="s">
        <v>47</v>
      </c>
      <c r="H7" s="14"/>
    </row>
    <row r="8" spans="1:9">
      <c r="A8" s="15">
        <v>211</v>
      </c>
      <c r="B8" s="16" t="s">
        <v>13</v>
      </c>
      <c r="C8" s="15">
        <v>100</v>
      </c>
      <c r="D8" s="15">
        <v>102</v>
      </c>
      <c r="E8" s="10">
        <f>C8*D8</f>
        <v>10200</v>
      </c>
      <c r="F8" s="10" t="s">
        <v>48</v>
      </c>
      <c r="G8" s="17" t="s">
        <v>49</v>
      </c>
    </row>
    <row r="9" spans="1:9">
      <c r="A9" s="18">
        <v>212</v>
      </c>
      <c r="B9" s="19" t="s">
        <v>15</v>
      </c>
      <c r="C9" s="18">
        <v>90</v>
      </c>
      <c r="D9" s="18">
        <v>160</v>
      </c>
      <c r="E9" s="10">
        <f t="shared" ref="E9:E13" si="0">C9*D9</f>
        <v>14400</v>
      </c>
      <c r="F9" s="10" t="s">
        <v>50</v>
      </c>
      <c r="G9" s="17" t="s">
        <v>51</v>
      </c>
    </row>
    <row r="10" spans="1:9">
      <c r="A10" s="18">
        <v>213</v>
      </c>
      <c r="B10" s="19" t="s">
        <v>16</v>
      </c>
      <c r="C10" s="18">
        <v>150</v>
      </c>
      <c r="D10" s="18">
        <v>128</v>
      </c>
      <c r="E10" s="10">
        <f t="shared" si="0"/>
        <v>19200</v>
      </c>
      <c r="F10" s="10" t="s">
        <v>52</v>
      </c>
      <c r="G10" s="17" t="s">
        <v>53</v>
      </c>
    </row>
    <row r="11" spans="1:9">
      <c r="A11" s="18">
        <v>214</v>
      </c>
      <c r="B11" s="19" t="s">
        <v>17</v>
      </c>
      <c r="C11" s="18">
        <v>75</v>
      </c>
      <c r="D11" s="18">
        <v>64</v>
      </c>
      <c r="E11" s="10">
        <f t="shared" si="0"/>
        <v>4800</v>
      </c>
      <c r="F11" s="10" t="s">
        <v>54</v>
      </c>
      <c r="G11" s="17" t="s">
        <v>49</v>
      </c>
    </row>
    <row r="12" spans="1:9">
      <c r="A12" s="18">
        <v>215</v>
      </c>
      <c r="B12" s="19" t="s">
        <v>18</v>
      </c>
      <c r="C12" s="18">
        <v>65</v>
      </c>
      <c r="D12" s="18">
        <v>128</v>
      </c>
      <c r="E12" s="10">
        <f t="shared" si="0"/>
        <v>8320</v>
      </c>
      <c r="F12" s="10" t="s">
        <v>55</v>
      </c>
      <c r="G12" s="17" t="s">
        <v>56</v>
      </c>
    </row>
    <row r="13" spans="1:9">
      <c r="A13" s="18">
        <v>215</v>
      </c>
      <c r="B13" s="19" t="s">
        <v>19</v>
      </c>
      <c r="C13" s="18">
        <v>100</v>
      </c>
      <c r="D13" s="18">
        <v>32</v>
      </c>
      <c r="E13" s="10">
        <f t="shared" si="0"/>
        <v>3200</v>
      </c>
      <c r="F13" s="10" t="s">
        <v>57</v>
      </c>
      <c r="G13" s="17" t="s">
        <v>58</v>
      </c>
    </row>
    <row r="14" spans="1:9">
      <c r="A14" s="18"/>
      <c r="B14" s="19"/>
      <c r="C14" s="18"/>
      <c r="D14" s="18"/>
      <c r="E14" s="10"/>
      <c r="F14" s="10"/>
      <c r="G14" s="17"/>
    </row>
    <row r="15" spans="1:9">
      <c r="A15" s="10">
        <v>304</v>
      </c>
      <c r="B15" s="10" t="s">
        <v>59</v>
      </c>
      <c r="C15" s="10">
        <v>160</v>
      </c>
      <c r="D15" s="10">
        <v>80</v>
      </c>
      <c r="E15" s="10">
        <v>12800</v>
      </c>
      <c r="F15" s="10" t="s">
        <v>60</v>
      </c>
    </row>
    <row r="16" spans="1:9">
      <c r="G16" s="20"/>
      <c r="H16" s="20"/>
    </row>
    <row r="17" spans="1:15">
      <c r="A17" s="14"/>
      <c r="B17" s="14"/>
      <c r="C17" s="14" t="s">
        <v>61</v>
      </c>
      <c r="D17" s="14" t="s">
        <v>43</v>
      </c>
      <c r="E17" s="14" t="s">
        <v>62</v>
      </c>
      <c r="F17" s="14"/>
      <c r="G17" s="14" t="s">
        <v>47</v>
      </c>
    </row>
    <row r="18" spans="1:15">
      <c r="A18" s="18">
        <v>216</v>
      </c>
      <c r="B18" s="10" t="s">
        <v>63</v>
      </c>
      <c r="C18" s="10">
        <v>3</v>
      </c>
      <c r="D18" s="10">
        <v>429</v>
      </c>
      <c r="E18" s="10">
        <v>1287</v>
      </c>
      <c r="F18" s="10"/>
      <c r="G18" s="17" t="s">
        <v>64</v>
      </c>
      <c r="H18" s="17"/>
      <c r="I18" s="11"/>
    </row>
    <row r="19" spans="1:15">
      <c r="A19" s="18">
        <v>217</v>
      </c>
      <c r="B19" s="10" t="s">
        <v>65</v>
      </c>
      <c r="C19" s="21">
        <v>200</v>
      </c>
      <c r="D19" s="22" t="s">
        <v>66</v>
      </c>
      <c r="E19" s="22">
        <v>800</v>
      </c>
      <c r="F19" s="10"/>
      <c r="G19" s="17" t="s">
        <v>67</v>
      </c>
      <c r="H19" s="17"/>
    </row>
    <row r="20" spans="1:15">
      <c r="A20" s="18">
        <v>218</v>
      </c>
      <c r="B20" s="10" t="s">
        <v>68</v>
      </c>
      <c r="C20" s="10">
        <v>6</v>
      </c>
      <c r="D20" s="10">
        <v>1000</v>
      </c>
      <c r="E20" s="10">
        <v>6000</v>
      </c>
      <c r="F20" s="10"/>
      <c r="G20" s="17" t="s">
        <v>69</v>
      </c>
      <c r="H20" s="17"/>
    </row>
    <row r="21" spans="1:15">
      <c r="A21" s="18">
        <v>220</v>
      </c>
      <c r="B21" s="10" t="s">
        <v>70</v>
      </c>
      <c r="C21" s="10" t="s">
        <v>71</v>
      </c>
      <c r="D21" s="10" t="s">
        <v>71</v>
      </c>
      <c r="E21" s="10">
        <v>2000</v>
      </c>
      <c r="F21" s="23"/>
      <c r="G21" s="17" t="s">
        <v>72</v>
      </c>
      <c r="H21" s="17"/>
    </row>
    <row r="22" spans="1:15">
      <c r="A22" s="55"/>
      <c r="B22" s="55"/>
      <c r="F22" s="17"/>
    </row>
    <row r="23" spans="1:15">
      <c r="A23" s="56"/>
      <c r="B23" s="56"/>
    </row>
    <row r="24" spans="1:15">
      <c r="A24" s="57"/>
      <c r="B24" s="57"/>
      <c r="C24" s="14" t="s">
        <v>73</v>
      </c>
      <c r="D24" s="14" t="s">
        <v>38</v>
      </c>
      <c r="E24" s="14" t="s">
        <v>38</v>
      </c>
      <c r="F24" s="14" t="s">
        <v>39</v>
      </c>
      <c r="G24" s="14"/>
      <c r="O24" s="34"/>
    </row>
    <row r="25" spans="1:15">
      <c r="A25" s="24">
        <v>311</v>
      </c>
      <c r="B25" s="25" t="s">
        <v>22</v>
      </c>
      <c r="C25" s="26">
        <v>3400</v>
      </c>
      <c r="D25" s="26">
        <v>3072</v>
      </c>
      <c r="E25" s="26">
        <v>3072</v>
      </c>
      <c r="F25" s="26">
        <v>3072</v>
      </c>
      <c r="G25" s="58" t="s">
        <v>74</v>
      </c>
      <c r="H25" s="58"/>
      <c r="I25" s="58"/>
      <c r="J25" s="58"/>
      <c r="K25" s="58"/>
      <c r="L25" s="58"/>
      <c r="M25" s="58"/>
      <c r="N25" s="58"/>
      <c r="O25" s="58"/>
    </row>
    <row r="26" spans="1:15" ht="12.3" customHeight="1">
      <c r="A26" s="27">
        <v>312</v>
      </c>
      <c r="B26" s="24" t="s">
        <v>23</v>
      </c>
      <c r="C26" s="26">
        <v>12000</v>
      </c>
      <c r="D26" s="26">
        <v>12000</v>
      </c>
      <c r="E26" s="26">
        <v>12000</v>
      </c>
      <c r="F26" s="26">
        <v>12000</v>
      </c>
      <c r="G26" s="59" t="s">
        <v>75</v>
      </c>
      <c r="H26" s="59"/>
      <c r="I26" s="59"/>
      <c r="J26" s="59"/>
      <c r="K26" s="59"/>
      <c r="L26" s="59"/>
      <c r="M26" s="59"/>
      <c r="N26" s="59"/>
      <c r="O26" s="59"/>
    </row>
    <row r="27" spans="1:15">
      <c r="A27" s="28">
        <v>313</v>
      </c>
      <c r="B27" s="25" t="s">
        <v>76</v>
      </c>
      <c r="C27" s="26">
        <v>3006</v>
      </c>
      <c r="D27" s="26">
        <v>3006</v>
      </c>
      <c r="E27" s="26">
        <v>3006</v>
      </c>
      <c r="F27" s="26">
        <v>3006</v>
      </c>
      <c r="G27" s="60" t="s">
        <v>77</v>
      </c>
      <c r="H27" s="60"/>
      <c r="I27" s="60"/>
      <c r="J27" s="60"/>
      <c r="K27" s="60"/>
      <c r="L27" s="60"/>
      <c r="M27" s="60"/>
      <c r="N27" s="60"/>
      <c r="O27" s="60"/>
    </row>
    <row r="28" spans="1:15">
      <c r="A28" s="24">
        <v>314</v>
      </c>
      <c r="B28" s="29" t="s">
        <v>25</v>
      </c>
      <c r="C28" s="26">
        <v>2200</v>
      </c>
      <c r="D28" s="26">
        <v>2200</v>
      </c>
      <c r="E28" s="26">
        <v>2200</v>
      </c>
      <c r="F28" s="26">
        <v>2200</v>
      </c>
      <c r="G28" s="60" t="s">
        <v>78</v>
      </c>
      <c r="H28" s="60"/>
      <c r="I28" s="60"/>
      <c r="J28" s="60"/>
      <c r="K28" s="60"/>
      <c r="L28" s="60"/>
      <c r="M28" s="60"/>
      <c r="N28" s="60"/>
      <c r="O28" s="60"/>
    </row>
    <row r="29" spans="1:15">
      <c r="A29" s="27">
        <v>315</v>
      </c>
      <c r="B29" s="25" t="s">
        <v>26</v>
      </c>
      <c r="C29" s="30">
        <v>3500</v>
      </c>
      <c r="D29" s="30">
        <v>3500</v>
      </c>
      <c r="E29" s="30">
        <v>3500</v>
      </c>
      <c r="F29" s="30">
        <v>3500</v>
      </c>
      <c r="G29" s="60" t="s">
        <v>79</v>
      </c>
      <c r="H29" s="60"/>
      <c r="I29" s="60"/>
      <c r="J29" s="60"/>
      <c r="K29" s="60"/>
      <c r="L29" s="60"/>
      <c r="M29" s="60"/>
      <c r="N29" s="60"/>
      <c r="O29" s="60"/>
    </row>
    <row r="30" spans="1:15">
      <c r="A30" s="28">
        <v>316</v>
      </c>
      <c r="B30" s="31" t="s">
        <v>80</v>
      </c>
      <c r="C30" s="26">
        <v>3400</v>
      </c>
      <c r="D30" s="26">
        <v>3400</v>
      </c>
      <c r="E30" s="26">
        <v>3400</v>
      </c>
      <c r="F30" s="26">
        <v>3400</v>
      </c>
      <c r="G30" s="58" t="s">
        <v>81</v>
      </c>
      <c r="H30" s="58"/>
      <c r="I30" s="58"/>
      <c r="J30" s="58"/>
      <c r="K30" s="58"/>
      <c r="L30" s="58"/>
      <c r="M30" s="58"/>
      <c r="N30" s="58"/>
      <c r="O30" s="58"/>
    </row>
    <row r="31" spans="1:15">
      <c r="A31" s="24">
        <v>317</v>
      </c>
      <c r="B31" s="31" t="s">
        <v>28</v>
      </c>
      <c r="C31" s="27">
        <v>3200</v>
      </c>
      <c r="D31" s="27">
        <v>3200</v>
      </c>
      <c r="E31" s="27">
        <v>3200</v>
      </c>
      <c r="F31" s="27">
        <v>3200</v>
      </c>
      <c r="G31" s="58" t="s">
        <v>82</v>
      </c>
      <c r="H31" s="58"/>
      <c r="I31" s="58"/>
      <c r="J31" s="58"/>
      <c r="K31" s="58"/>
      <c r="L31" s="58"/>
      <c r="M31" s="58"/>
      <c r="N31" s="58"/>
      <c r="O31" s="58"/>
    </row>
    <row r="32" spans="1:15">
      <c r="B32" s="32"/>
    </row>
  </sheetData>
  <mergeCells count="10">
    <mergeCell ref="G27:O27"/>
    <mergeCell ref="G28:O28"/>
    <mergeCell ref="G29:O29"/>
    <mergeCell ref="G30:O30"/>
    <mergeCell ref="G31:O31"/>
    <mergeCell ref="A22:B22"/>
    <mergeCell ref="A23:B23"/>
    <mergeCell ref="A24:B24"/>
    <mergeCell ref="G25:O25"/>
    <mergeCell ref="G26:O26"/>
  </mergeCells>
  <hyperlinks>
    <hyperlink ref="G8" r:id="rId1" xr:uid="{00000000-0004-0000-0100-000000000000}"/>
    <hyperlink ref="G9" r:id="rId2" location=":~:text=The%20average%20additional%20cash%20compensation%20for%20a%20Business,Glassdoor%20by%20Business%20Analyst%20employees%20in%20United%20States" xr:uid="{00000000-0004-0000-0100-000001000000}"/>
    <hyperlink ref="G10" r:id="rId3" xr:uid="{00000000-0004-0000-0100-000002000000}"/>
    <hyperlink ref="G11" r:id="rId4" xr:uid="{00000000-0004-0000-0100-000003000000}"/>
    <hyperlink ref="G12" r:id="rId5" xr:uid="{00000000-0004-0000-0100-000004000000}"/>
    <hyperlink ref="G13" r:id="rId6" xr:uid="{00000000-0004-0000-0100-000005000000}"/>
    <hyperlink ref="G18" r:id="rId7" xr:uid="{00000000-0004-0000-0100-000006000000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sqref="A1:C20"/>
    </sheetView>
  </sheetViews>
  <sheetFormatPr defaultColWidth="9" defaultRowHeight="12.3"/>
  <cols>
    <col min="1" max="1" width="87.27734375" customWidth="1"/>
    <col min="2" max="2" width="18.71875" customWidth="1"/>
    <col min="3" max="3" width="10.1640625" customWidth="1"/>
  </cols>
  <sheetData>
    <row r="1" spans="1:3" ht="17.7">
      <c r="A1" s="1" t="s">
        <v>83</v>
      </c>
      <c r="B1" s="1" t="s">
        <v>84</v>
      </c>
      <c r="C1" s="1" t="s">
        <v>85</v>
      </c>
    </row>
    <row r="2" spans="1:3" ht="15.3">
      <c r="A2" s="2" t="s">
        <v>86</v>
      </c>
      <c r="B2" s="3" t="s">
        <v>87</v>
      </c>
      <c r="C2" s="3" t="s">
        <v>88</v>
      </c>
    </row>
    <row r="3" spans="1:3" ht="15.3">
      <c r="A3" s="2" t="s">
        <v>89</v>
      </c>
      <c r="B3" s="4" t="s">
        <v>90</v>
      </c>
      <c r="C3" s="4" t="s">
        <v>91</v>
      </c>
    </row>
    <row r="4" spans="1:3" ht="15.3">
      <c r="A4" s="2" t="s">
        <v>92</v>
      </c>
      <c r="B4" s="3" t="s">
        <v>93</v>
      </c>
      <c r="C4" s="3" t="s">
        <v>94</v>
      </c>
    </row>
    <row r="5" spans="1:3" ht="15.3">
      <c r="A5" s="2" t="s">
        <v>95</v>
      </c>
      <c r="B5" s="3" t="s">
        <v>96</v>
      </c>
      <c r="C5" s="3" t="s">
        <v>88</v>
      </c>
    </row>
    <row r="6" spans="1:3" ht="15.3">
      <c r="A6" s="2" t="s">
        <v>97</v>
      </c>
      <c r="B6" s="3" t="s">
        <v>98</v>
      </c>
      <c r="C6" s="3">
        <v>100</v>
      </c>
    </row>
    <row r="7" spans="1:3" ht="15.3">
      <c r="A7" s="2" t="s">
        <v>99</v>
      </c>
      <c r="B7" s="3" t="s">
        <v>100</v>
      </c>
      <c r="C7" s="3">
        <v>100</v>
      </c>
    </row>
    <row r="8" spans="1:3" ht="15.3">
      <c r="A8" s="5" t="s">
        <v>101</v>
      </c>
      <c r="B8" s="4">
        <v>0</v>
      </c>
      <c r="C8" s="4">
        <v>1</v>
      </c>
    </row>
    <row r="9" spans="1:3" ht="15.3">
      <c r="A9" s="2" t="s">
        <v>102</v>
      </c>
      <c r="B9" s="3" t="s">
        <v>103</v>
      </c>
      <c r="C9" s="3">
        <v>1</v>
      </c>
    </row>
    <row r="10" spans="1:3" ht="28.8">
      <c r="A10" s="2" t="s">
        <v>104</v>
      </c>
      <c r="B10" s="4" t="s">
        <v>105</v>
      </c>
      <c r="C10" s="6" t="s">
        <v>106</v>
      </c>
    </row>
    <row r="11" spans="1:3" ht="15.3">
      <c r="A11" s="2" t="s">
        <v>107</v>
      </c>
      <c r="B11" s="4" t="s">
        <v>108</v>
      </c>
      <c r="C11" s="4">
        <v>500</v>
      </c>
    </row>
    <row r="12" spans="1:3" ht="22.5" customHeight="1">
      <c r="A12" s="5" t="s">
        <v>109</v>
      </c>
      <c r="B12" s="4" t="s">
        <v>108</v>
      </c>
      <c r="C12" s="4">
        <v>500</v>
      </c>
    </row>
    <row r="13" spans="1:3" ht="15.3">
      <c r="A13" s="2" t="s">
        <v>110</v>
      </c>
      <c r="B13" s="4" t="s">
        <v>111</v>
      </c>
      <c r="C13" s="4">
        <v>100</v>
      </c>
    </row>
    <row r="14" spans="1:3" ht="15.3">
      <c r="A14" s="5" t="s">
        <v>112</v>
      </c>
      <c r="B14" s="4" t="s">
        <v>113</v>
      </c>
      <c r="C14" s="4">
        <v>250</v>
      </c>
    </row>
    <row r="15" spans="1:3" ht="15.3">
      <c r="A15" s="2" t="s">
        <v>114</v>
      </c>
      <c r="B15" s="4" t="s">
        <v>115</v>
      </c>
      <c r="C15" s="4">
        <v>1</v>
      </c>
    </row>
    <row r="16" spans="1:3" ht="43.2">
      <c r="A16" s="2" t="s">
        <v>116</v>
      </c>
      <c r="B16" s="4" t="s">
        <v>117</v>
      </c>
      <c r="C16" s="4">
        <v>250</v>
      </c>
    </row>
    <row r="17" spans="1:3" ht="18.3">
      <c r="A17" s="7" t="s">
        <v>118</v>
      </c>
      <c r="B17" s="61"/>
      <c r="C17" s="62"/>
    </row>
    <row r="18" spans="1:3" ht="15" customHeight="1">
      <c r="A18" s="63" t="s">
        <v>119</v>
      </c>
      <c r="B18" s="64"/>
      <c r="C18" s="64"/>
    </row>
    <row r="19" spans="1:3" ht="15" customHeight="1">
      <c r="A19" s="65" t="s">
        <v>120</v>
      </c>
      <c r="B19" s="66"/>
      <c r="C19" s="67"/>
    </row>
    <row r="20" spans="1:3" ht="15.75" customHeight="1">
      <c r="A20" s="68"/>
      <c r="B20" s="69"/>
      <c r="C20" s="70"/>
    </row>
  </sheetData>
  <mergeCells count="3">
    <mergeCell ref="B17:C17"/>
    <mergeCell ref="A18:C18"/>
    <mergeCell ref="A19:C2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CBA</vt:lpstr>
      <vt:lpstr>DETAILS</vt:lpstr>
      <vt:lpstr>Risk Analysis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d2zn</dc:creator>
  <cp:lastModifiedBy>Michael Oyebiyi</cp:lastModifiedBy>
  <dcterms:created xsi:type="dcterms:W3CDTF">2008-09-19T11:43:00Z</dcterms:created>
  <dcterms:modified xsi:type="dcterms:W3CDTF">2024-05-12T20:08:52Z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302923112</vt:i4>
  </property>
  <property fmtid="{D5CDD505-2E9C-101B-9397-08002B2CF9AE}" pid="3" name="_NewReviewCycle">
    <vt:lpwstr/>
  </property>
  <property fmtid="{D5CDD505-2E9C-101B-9397-08002B2CF9AE}" pid="4" name="_EmailSubject">
    <vt:lpwstr>Yearly Benefit &amp; Documents</vt:lpwstr>
  </property>
  <property fmtid="{D5CDD505-2E9C-101B-9397-08002B2CF9AE}" pid="5" name="_AuthorEmail">
    <vt:lpwstr>Nicholas.Ditizio@CMS.hhs.gov</vt:lpwstr>
  </property>
  <property fmtid="{D5CDD505-2E9C-101B-9397-08002B2CF9AE}" pid="6" name="_AuthorEmailDisplayName">
    <vt:lpwstr>Ditizio, Nicholas M. (CMS/CTR)</vt:lpwstr>
  </property>
  <property fmtid="{D5CDD505-2E9C-101B-9397-08002B2CF9AE}" pid="7" name="_PreviousAdHocReviewCycleID">
    <vt:i4>-1384635658</vt:i4>
  </property>
  <property fmtid="{D5CDD505-2E9C-101B-9397-08002B2CF9AE}" pid="8" name="_ReviewingToolsShownOnce">
    <vt:lpwstr/>
  </property>
  <property fmtid="{D5CDD505-2E9C-101B-9397-08002B2CF9AE}" pid="9" name="ICV">
    <vt:lpwstr>4366932743764DE6A2F4560A8B7689F7_13</vt:lpwstr>
  </property>
  <property fmtid="{D5CDD505-2E9C-101B-9397-08002B2CF9AE}" pid="10" name="KSOProductBuildVer">
    <vt:lpwstr>1033-12.2.0.13489</vt:lpwstr>
  </property>
</Properties>
</file>